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stomatoloskapoliklinikazg-my.sharepoint.com/personal/vlatka_blazevac_spz_hr/Documents/Desktop/RVI-LOKRIZ-GRAD/2025/VII-XII-odnosno cijela 2025/"/>
    </mc:Choice>
  </mc:AlternateContent>
  <xr:revisionPtr revIDLastSave="1315" documentId="8_{A5E6891A-EAE4-41A7-A8A1-38201CED5455}" xr6:coauthVersionLast="47" xr6:coauthVersionMax="47" xr10:uidLastSave="{1CCF9FB3-E189-4218-AC63-7E8E56D8ECBF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1" r:id="rId7"/>
  </sheets>
  <definedNames>
    <definedName name="_xlnm.Print_Area" localSheetId="1">' Račun prihoda i rashoda'!$A$1:$K$130</definedName>
    <definedName name="_xlnm.Print_Area" localSheetId="0">SAŽETAK!$A$1:$L$28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1" l="1"/>
  <c r="G43" i="1"/>
  <c r="H43" i="1"/>
  <c r="J43" i="1"/>
  <c r="J35" i="1"/>
  <c r="I9" i="11" l="1"/>
  <c r="I10" i="11"/>
  <c r="I11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H39" i="5"/>
  <c r="H25" i="5"/>
  <c r="H26" i="5"/>
  <c r="H27" i="5"/>
  <c r="H30" i="5"/>
  <c r="H31" i="5"/>
  <c r="H32" i="5"/>
  <c r="H33" i="5"/>
  <c r="H34" i="5"/>
  <c r="H22" i="5"/>
  <c r="H23" i="5"/>
  <c r="H21" i="5"/>
  <c r="H7" i="5"/>
  <c r="H8" i="5"/>
  <c r="H9" i="5"/>
  <c r="H12" i="5"/>
  <c r="H13" i="5"/>
  <c r="H14" i="5"/>
  <c r="H15" i="5"/>
  <c r="H16" i="5"/>
  <c r="G31" i="5"/>
  <c r="G32" i="5"/>
  <c r="G33" i="5"/>
  <c r="G34" i="5"/>
  <c r="G30" i="5"/>
  <c r="G25" i="5"/>
  <c r="G26" i="5"/>
  <c r="G27" i="5"/>
  <c r="G7" i="5"/>
  <c r="G8" i="5"/>
  <c r="G9" i="5"/>
  <c r="G12" i="5"/>
  <c r="G13" i="5"/>
  <c r="G14" i="5"/>
  <c r="G15" i="5"/>
  <c r="G16" i="5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102" i="3"/>
  <c r="K103" i="3"/>
  <c r="K104" i="3"/>
  <c r="K105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6" i="3"/>
  <c r="K127" i="3"/>
  <c r="K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6" i="3"/>
  <c r="J87" i="3"/>
  <c r="J88" i="3"/>
  <c r="J89" i="3"/>
  <c r="J90" i="3"/>
  <c r="J91" i="3"/>
  <c r="J92" i="3"/>
  <c r="J93" i="3"/>
  <c r="J94" i="3"/>
  <c r="J95" i="3"/>
  <c r="J96" i="3"/>
  <c r="J97" i="3"/>
  <c r="J99" i="3"/>
  <c r="J100" i="3"/>
  <c r="J101" i="3"/>
  <c r="J102" i="3"/>
  <c r="J103" i="3"/>
  <c r="J104" i="3"/>
  <c r="J105" i="3"/>
  <c r="J108" i="3"/>
  <c r="J110" i="3"/>
  <c r="J111" i="3"/>
  <c r="J112" i="3"/>
  <c r="J116" i="3"/>
  <c r="J117" i="3"/>
  <c r="J118" i="3"/>
  <c r="J119" i="3"/>
  <c r="J121" i="3"/>
  <c r="J123" i="3"/>
  <c r="J124" i="3"/>
  <c r="J125" i="3"/>
  <c r="J48" i="3"/>
  <c r="K11" i="3"/>
  <c r="K12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10" i="3"/>
  <c r="J35" i="3"/>
  <c r="J36" i="3"/>
  <c r="J37" i="3"/>
  <c r="J38" i="3"/>
  <c r="J39" i="3"/>
  <c r="J31" i="3"/>
  <c r="J32" i="3"/>
  <c r="J33" i="3"/>
  <c r="J34" i="3"/>
  <c r="J26" i="3"/>
  <c r="J27" i="3"/>
  <c r="J28" i="3"/>
  <c r="J11" i="3"/>
  <c r="J12" i="3"/>
  <c r="J13" i="3"/>
  <c r="J14" i="3"/>
  <c r="J15" i="3"/>
  <c r="J16" i="3"/>
  <c r="J18" i="3"/>
  <c r="J19" i="3"/>
  <c r="J20" i="3"/>
  <c r="J21" i="3"/>
  <c r="J22" i="3"/>
  <c r="J23" i="3"/>
  <c r="J24" i="3"/>
  <c r="J25" i="3"/>
  <c r="J10" i="3"/>
  <c r="J15" i="1"/>
  <c r="J12" i="1"/>
  <c r="F7" i="8"/>
  <c r="J16" i="1" l="1"/>
  <c r="I15" i="1"/>
  <c r="I12" i="1"/>
  <c r="H15" i="1"/>
  <c r="G12" i="1"/>
  <c r="I8" i="11"/>
  <c r="F24" i="5"/>
  <c r="F6" i="5"/>
  <c r="F32" i="3"/>
  <c r="F31" i="3" s="1"/>
  <c r="F11" i="3" s="1"/>
  <c r="I71" i="3"/>
  <c r="H7" i="8" l="1"/>
  <c r="H8" i="8"/>
  <c r="H9" i="8"/>
  <c r="H10" i="8"/>
  <c r="G7" i="8"/>
  <c r="G8" i="8"/>
  <c r="G9" i="8"/>
  <c r="G10" i="8"/>
  <c r="H6" i="8"/>
  <c r="G6" i="8"/>
  <c r="H40" i="5"/>
  <c r="H41" i="5"/>
  <c r="G18" i="5"/>
  <c r="G24" i="5"/>
  <c r="G6" i="5"/>
  <c r="L10" i="1"/>
  <c r="L12" i="1"/>
  <c r="L13" i="1"/>
  <c r="L14" i="1"/>
  <c r="L15" i="1"/>
  <c r="K12" i="1"/>
  <c r="H32" i="3"/>
  <c r="H31" i="3" s="1"/>
  <c r="H11" i="3" s="1"/>
  <c r="H10" i="3" s="1"/>
  <c r="K10" i="1"/>
  <c r="H24" i="5" l="1"/>
  <c r="H6" i="5"/>
  <c r="K13" i="1"/>
  <c r="K14" i="1"/>
  <c r="G15" i="1" l="1"/>
  <c r="G16" i="1" s="1"/>
  <c r="K16" i="1" s="1"/>
  <c r="K15" i="1" l="1"/>
</calcChain>
</file>

<file path=xl/sharedStrings.xml><?xml version="1.0" encoding="utf-8"?>
<sst xmlns="http://schemas.openxmlformats.org/spreadsheetml/2006/main" count="418" uniqueCount="277">
  <si>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</si>
  <si>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</si>
  <si>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</si>
  <si>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</si>
  <si>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</si>
  <si>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</si>
  <si>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</si>
  <si>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</si>
  <si>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</si>
  <si>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</si>
  <si>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</si>
  <si>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</si>
  <si>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</si>
  <si>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</si>
  <si>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</si>
  <si>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</si>
  <si>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</si>
  <si>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</si>
  <si>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</si>
  <si>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</si>
  <si>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</si>
  <si>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</si>
  <si>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</si>
  <si>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</si>
  <si>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</si>
  <si>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</si>
  <si>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</si>
  <si>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</si>
  <si>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</si>
  <si>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</si>
  <si>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</si>
  <si>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</si>
  <si>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</si>
  <si>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</si>
  <si>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</si>
  <si>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</si>
  <si>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</si>
  <si>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</si>
  <si>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</si>
  <si>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</si>
  <si>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</si>
  <si>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</si>
  <si>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</si>
  <si>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</si>
  <si>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</si>
  <si>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</si>
  <si>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</si>
  <si>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</si>
  <si>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</si>
  <si>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</si>
  <si>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</si>
  <si>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</si>
  <si>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</si>
  <si>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</si>
  <si>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</si>
  <si>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</si>
  <si>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</si>
  <si>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</si>
  <si>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</si>
  <si>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</si>
  <si>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</si>
  <si>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</si>
  <si>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</si>
  <si>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</si>
  <si>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</si>
  <si>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</si>
  <si>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</si>
  <si>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</si>
  <si>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</si>
  <si>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</si>
  <si>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</si>
  <si>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</si>
  <si>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Pomoći od izvanproračunskih korisnika</t>
  </si>
  <si>
    <t>Tekuće pomoći od izvanproračunskih korisnika</t>
  </si>
  <si>
    <t>Pomoći temeljem prijenosa EU sredstava</t>
  </si>
  <si>
    <t>Kapitalne pomoći temeljem prijenosa EU sredstava</t>
  </si>
  <si>
    <t>Prihodi od upravnih i administrativnih pristojbi,pristojbi po posenim propisima i naknada</t>
  </si>
  <si>
    <t>Ostali nespomenuti prihodi</t>
  </si>
  <si>
    <t>Prihodi od pruženih usluga</t>
  </si>
  <si>
    <t>Prihodi iz nadležnog proračuna i od HZZO-a na temelju ugovornih obveza</t>
  </si>
  <si>
    <t>Prihodi iz nadležnog proračuna za financiranje redovne djelatnosti proračunskih korisnika</t>
  </si>
  <si>
    <t>Prihodi iz nadležnog proračuna za financiranje rashoda poslovanja</t>
  </si>
  <si>
    <t>Prihodi od HZZO-a na temelju ugovornih obveza</t>
  </si>
  <si>
    <t>Kazne, upravne mjere i ostali prihodi</t>
  </si>
  <si>
    <t>Ostali prihodi</t>
  </si>
  <si>
    <t>Prihodi od imovine</t>
  </si>
  <si>
    <t>Prihodi od financijske imovine</t>
  </si>
  <si>
    <t>Kamate na oročena sredstva i depozite po viđenju</t>
  </si>
  <si>
    <t>Donacije</t>
  </si>
  <si>
    <t>Tekuće donacije</t>
  </si>
  <si>
    <t>Prihodi iz nadležnog proračuna za financiranje rashoda za nabavu nefinancijske imovine</t>
  </si>
  <si>
    <t>Plaće u naravi</t>
  </si>
  <si>
    <t>Plaće za prekovremeni rad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</si>
  <si>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</si>
  <si>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</si>
  <si>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</si>
  <si>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</si>
  <si>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</si>
  <si>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</si>
  <si>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</si>
  <si>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</si>
  <si>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</si>
  <si>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</si>
  <si>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</si>
  <si>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</si>
  <si>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</si>
  <si>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</si>
  <si>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</si>
  <si>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</si>
  <si>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</si>
  <si>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</si>
  <si>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</si>
  <si>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</si>
  <si>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</si>
  <si>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</si>
  <si>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</si>
  <si>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</si>
  <si>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</si>
  <si>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</si>
  <si>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</si>
  <si>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</si>
  <si>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</si>
  <si>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</si>
  <si>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</si>
  <si>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</si>
  <si>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</si>
  <si>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Zatezne kamate</t>
  </si>
  <si>
    <t>Ostali nespomenuti financijski rashodi</t>
  </si>
  <si>
    <t>Pomoći dane u inozemstvo i unutar općeg proračuna</t>
  </si>
  <si>
    <t>Prijenosi između proračunskih korisnika istog proračuna</t>
  </si>
  <si>
    <t>Tekući prijenosi između proračunskih korisnika istog proračuna temeljem prijenosa EU sredstava</t>
  </si>
  <si>
    <t>Naknade građanima i kućanstvima na temelju osiguranja i druge naknade</t>
  </si>
  <si>
    <t>Ostale naknade građanima i kućanstvima iz proračuna</t>
  </si>
  <si>
    <t>Naknade građanima i kućanstvima u novcu</t>
  </si>
  <si>
    <t>Ostali rashodi</t>
  </si>
  <si>
    <t>Tekuće donacije u novcu</t>
  </si>
  <si>
    <t>Kazne, penali i naknade štete</t>
  </si>
  <si>
    <t>Naknade šteta pravnim i fizičkim osobama</t>
  </si>
  <si>
    <t>Ugovorene kazne i ostale naknade šteta</t>
  </si>
  <si>
    <t>Ostale kazne</t>
  </si>
  <si>
    <t>31</t>
  </si>
  <si>
    <t>32</t>
  </si>
  <si>
    <t>3223</t>
  </si>
  <si>
    <t>3224</t>
  </si>
  <si>
    <t>3225</t>
  </si>
  <si>
    <t>3227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</si>
  <si>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</si>
  <si>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</si>
  <si>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</si>
  <si>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</si>
  <si>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</si>
  <si>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</si>
  <si>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</si>
  <si>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</si>
  <si>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</si>
  <si>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3291</t>
  </si>
  <si>
    <t>3292</t>
  </si>
  <si>
    <t>3293</t>
  </si>
  <si>
    <t>3294</t>
  </si>
  <si>
    <t>3295</t>
  </si>
  <si>
    <t>3296</t>
  </si>
  <si>
    <t>3299</t>
  </si>
  <si>
    <t>34</t>
  </si>
  <si>
    <t>3431</t>
  </si>
  <si>
    <t>3433</t>
  </si>
  <si>
    <t>3434</t>
  </si>
  <si>
    <t>36</t>
  </si>
  <si>
    <t>37</t>
  </si>
  <si>
    <t>38</t>
  </si>
  <si>
    <t>3831</t>
  </si>
  <si>
    <t>3834</t>
  </si>
  <si>
    <t>Nematerijalna imovina</t>
  </si>
  <si>
    <t>4123</t>
  </si>
  <si>
    <t>Licence</t>
  </si>
  <si>
    <t>Rashodi za nabavu proizvedene dugotrajne imovine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</si>
  <si>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</si>
  <si>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</si>
  <si>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</si>
  <si>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</si>
  <si>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</si>
  <si>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</si>
  <si>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</si>
  <si>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</si>
  <si>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</si>
  <si>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</si>
  <si>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</si>
  <si>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4227</t>
  </si>
  <si>
    <t>Uređaji, strojevi i oprema za ostale namjene</t>
  </si>
  <si>
    <t>Prijevozna sredstva</t>
  </si>
  <si>
    <t>4231</t>
  </si>
  <si>
    <t>Prijevozna sredstva u cestovnom prometu</t>
  </si>
  <si>
    <t>Nematerijalna proizvedena imovina</t>
  </si>
  <si>
    <t>4262</t>
  </si>
  <si>
    <t>Ulaganja u računalne programe</t>
  </si>
  <si>
    <t>4 Prihodi za posebne namjene</t>
  </si>
  <si>
    <t>5 Pomoći</t>
  </si>
  <si>
    <t>6 Donacije</t>
  </si>
  <si>
    <t>61 Donacije</t>
  </si>
  <si>
    <t>07 Zdravstvo</t>
  </si>
  <si>
    <t>072 Službe za vanjske pacijente</t>
  </si>
  <si>
    <t>074 Službe javnog zdravstva</t>
  </si>
  <si>
    <t>076 Poslovi i usluge zdravstva koji nisu drugdje svrstani</t>
  </si>
  <si>
    <t>Stomatološka poliklinika Zagreb</t>
  </si>
  <si>
    <t>Izvor 1.</t>
  </si>
  <si>
    <t>Opći prihodi i primici</t>
  </si>
  <si>
    <t>Izvor 1.1.</t>
  </si>
  <si>
    <t>Program 2110</t>
  </si>
  <si>
    <t>Javna uprava i administracija</t>
  </si>
  <si>
    <t>Aktivnost K211001</t>
  </si>
  <si>
    <t>Kapitalna ulaganja u zdravstvene ustanove-dec. Funkcije</t>
  </si>
  <si>
    <t>Program 2111</t>
  </si>
  <si>
    <t>Opći javnozdravstveni programi</t>
  </si>
  <si>
    <t>Aktivnost A211119</t>
  </si>
  <si>
    <t>Prevencija karijesa djece u vrtićima i osnovnim školama</t>
  </si>
  <si>
    <t>Aktivnost T211103</t>
  </si>
  <si>
    <t>Projekt "Pokretni geronto-stomatološki specijalistički timovi"</t>
  </si>
  <si>
    <t>Izvor 1.2.</t>
  </si>
  <si>
    <t>Opći prihodi i primici-decentralizirana sredstva</t>
  </si>
  <si>
    <t>Izvor 3.</t>
  </si>
  <si>
    <t>Vlastiti prihodi</t>
  </si>
  <si>
    <t>Izvor 3.1.</t>
  </si>
  <si>
    <t>Aktivnost A211001</t>
  </si>
  <si>
    <t>Redovna djelatnost proračunskih korisnika</t>
  </si>
  <si>
    <t>Izvor 4.</t>
  </si>
  <si>
    <t>Prihodi za posebne namjene</t>
  </si>
  <si>
    <t>Izvor 4.3.</t>
  </si>
  <si>
    <t>Ostali prihodi za posebne namjene</t>
  </si>
  <si>
    <t>Izvor 5.</t>
  </si>
  <si>
    <t>Pomoći</t>
  </si>
  <si>
    <t>Izvor 6.</t>
  </si>
  <si>
    <t>Izvor 6.1.</t>
  </si>
  <si>
    <t>OSTVARENJE/IZVRŠENJE 
1.-12.2024.</t>
  </si>
  <si>
    <t>Pomoći proračunskim korisnicima iz proračuna koji im nije nadležan</t>
  </si>
  <si>
    <t xml:space="preserve">Tekuće pomoći prorač. Korisnicima  iz proračuna koji im nije nadležan </t>
  </si>
  <si>
    <t>Kapitalne pomoći korisnicima iz prorač. Koji im nije nalležan</t>
  </si>
  <si>
    <t>3.1. Vlastiti prihodi</t>
  </si>
  <si>
    <t>1.1. Opći prihodi i primici</t>
  </si>
  <si>
    <t>1.2. Sredstva učešća za pomoći</t>
  </si>
  <si>
    <t>4.3. Ostali prihodi za posebne namjene</t>
  </si>
  <si>
    <t xml:space="preserve">  5.2. Pomoći iz drugih proračuna</t>
  </si>
  <si>
    <t xml:space="preserve">  5.5. Pomoći od izvanproračunskih korisnika</t>
  </si>
  <si>
    <t xml:space="preserve">  5.6. Pomoći temeljem prijenosa EU sredstava</t>
  </si>
  <si>
    <t xml:space="preserve">  5.6. Pomoći temeljem prijenosa EU   sredstava</t>
  </si>
  <si>
    <t xml:space="preserve">  5.7. Fond solidarnosti EU</t>
  </si>
  <si>
    <t xml:space="preserve">  6.1. Donacije</t>
  </si>
  <si>
    <t>IZVRŠENJE FINANCIJSKOG PLANA STOMATOLOŠKE POLIKLINIKE ZAGREB
ZA 1.-12.2025. GODINE</t>
  </si>
  <si>
    <t>IZVORNI PLAN ILI REBALANS 2025.</t>
  </si>
  <si>
    <t>TEKUĆI PLAN 2025.</t>
  </si>
  <si>
    <t>OSTVARENJE/IZVRŠENJE 
1.-12.2025.</t>
  </si>
  <si>
    <t>325</t>
  </si>
  <si>
    <t>3251</t>
  </si>
  <si>
    <t>3253</t>
  </si>
  <si>
    <t xml:space="preserve">  5.8. Mehanizam za oporavak i otpornost</t>
  </si>
  <si>
    <t>Aktivnost T211122</t>
  </si>
  <si>
    <t>TeleDental RAD</t>
  </si>
  <si>
    <t>Izvor 5.8.</t>
  </si>
  <si>
    <t>Mehanizam za oporavak i otpornost</t>
  </si>
  <si>
    <t>45</t>
  </si>
  <si>
    <t>Rashodi za dodatna ulaganja na nefinancijskoj imovini</t>
  </si>
  <si>
    <t>451</t>
  </si>
  <si>
    <t>Dodatna ulaganja na građevinskim objektima</t>
  </si>
  <si>
    <t>4511</t>
  </si>
  <si>
    <t>PRENESENI VIŠAK ILI PRENESENI MANJAK</t>
  </si>
  <si>
    <t>PRIJENOS VIŠKA / MANJKA IZ PRETHODNE(IH) GODINA</t>
  </si>
  <si>
    <t>PRIJENOS VIŠKA / MANJKA U SLJEDEĆE RAZDOBLJE</t>
  </si>
  <si>
    <t>VIŠAK / MANJAK + NETO FINANCIRANJE + PRIJENOS VIŠKA / MANJKA IZ PRETHODNE(IH) GODINE + PRIJENOS VIŠKA / MANJKA U SLJEDEĆE RAZDOBLJE</t>
  </si>
  <si>
    <t>OSTVARENJE/IZVRŠENJE 
2024.</t>
  </si>
  <si>
    <t>PRORAČUN/PLAN 2025.</t>
  </si>
  <si>
    <t>PROJEKCIJA 2026.</t>
  </si>
  <si>
    <t>PROJEKCIJA 2027.</t>
  </si>
  <si>
    <t>VIŠEGODIŠNJI PLAN URAVNOTEŽENJA</t>
  </si>
  <si>
    <t>VIŠAK / MANJAK TEKUĆE GODINE</t>
  </si>
  <si>
    <t>PRIJENOS VIŠKA / MANJKA IZ PRETHODNE(IH) GODINA KOJI ĆE SE RASPOREDITI / POKRITI</t>
  </si>
  <si>
    <t>IZVRŠENJE 2025.</t>
  </si>
  <si>
    <t>PROJEKCIJA 2028.</t>
  </si>
  <si>
    <t>ravnateljica Stomatološke poliklinike Zagreb</t>
  </si>
  <si>
    <t>doc.prim.dr.sc. Petra Nola Fuchs, dr.med.dent.spec.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</si>
</sst>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rgb="FF000000"/>
      <name val="Arial"/>
      <family val="2"/>
      <charset val="238"/>
    </font>
    <font>
      <b/>
      <sz val="10"/>
      <color theme="0"/>
      <name val="Times New Roman"/>
      <family val="1"/>
      <charset val="238"/>
    </font>
    <font>
      <b/>
      <sz val="12"/>
      <color theme="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7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0" fillId="3" borderId="0" xfId="0" applyFill="1"/>
    <xf numFmtId="0" fontId="8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0" fillId="0" borderId="3" xfId="0" applyNumberFormat="1" applyBorder="1"/>
    <xf numFmtId="4" fontId="10" fillId="2" borderId="3" xfId="0" applyNumberFormat="1" applyFont="1" applyFill="1" applyBorder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4" fontId="16" fillId="2" borderId="3" xfId="0" applyNumberFormat="1" applyFont="1" applyFill="1" applyBorder="1" applyAlignment="1">
      <alignment vertical="center" wrapText="1"/>
    </xf>
    <xf numFmtId="4" fontId="17" fillId="0" borderId="3" xfId="0" applyNumberFormat="1" applyFont="1" applyBorder="1"/>
    <xf numFmtId="4" fontId="12" fillId="2" borderId="3" xfId="0" applyNumberFormat="1" applyFont="1" applyFill="1" applyBorder="1" applyAlignment="1">
      <alignment horizontal="right"/>
    </xf>
    <xf numFmtId="0" fontId="18" fillId="2" borderId="3" xfId="0" quotePrefix="1" applyFont="1" applyFill="1" applyBorder="1" applyAlignment="1">
      <alignment horizontal="left" vertical="center" wrapText="1" indent="1"/>
    </xf>
    <xf numFmtId="0" fontId="18" fillId="2" borderId="3" xfId="0" applyFont="1" applyFill="1" applyBorder="1" applyAlignment="1">
      <alignment horizontal="left" vertical="center" indent="1"/>
    </xf>
    <xf numFmtId="4" fontId="12" fillId="2" borderId="3" xfId="0" applyNumberFormat="1" applyFont="1" applyFill="1" applyBorder="1" applyAlignment="1">
      <alignment horizontal="right" wrapText="1"/>
    </xf>
    <xf numFmtId="0" fontId="18" fillId="2" borderId="3" xfId="0" applyFont="1" applyFill="1" applyBorder="1" applyAlignment="1">
      <alignment horizontal="left" vertical="center" wrapText="1" indent="1"/>
    </xf>
    <xf numFmtId="0" fontId="19" fillId="2" borderId="3" xfId="0" applyFont="1" applyFill="1" applyBorder="1" applyAlignment="1">
      <alignment horizontal="left" vertical="center" wrapText="1"/>
    </xf>
    <xf numFmtId="4" fontId="13" fillId="2" borderId="3" xfId="0" applyNumberFormat="1" applyFont="1" applyFill="1" applyBorder="1" applyAlignment="1">
      <alignment horizontal="right"/>
    </xf>
    <xf numFmtId="4" fontId="13" fillId="2" borderId="3" xfId="0" applyNumberFormat="1" applyFont="1" applyFill="1" applyBorder="1" applyAlignment="1">
      <alignment horizontal="right" wrapText="1"/>
    </xf>
    <xf numFmtId="4" fontId="21" fillId="0" borderId="3" xfId="0" applyNumberFormat="1" applyFont="1" applyBorder="1" applyAlignment="1">
      <alignment vertical="top" wrapText="1"/>
    </xf>
    <xf numFmtId="0" fontId="11" fillId="2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7" fillId="0" borderId="3" xfId="0" applyFont="1" applyBorder="1"/>
    <xf numFmtId="2" fontId="17" fillId="0" borderId="3" xfId="0" applyNumberFormat="1" applyFont="1" applyBorder="1"/>
    <xf numFmtId="0" fontId="19" fillId="2" borderId="3" xfId="0" quotePrefix="1" applyFont="1" applyFill="1" applyBorder="1" applyAlignment="1">
      <alignment horizontal="left" vertical="center"/>
    </xf>
    <xf numFmtId="0" fontId="18" fillId="2" borderId="3" xfId="0" quotePrefix="1" applyFont="1" applyFill="1" applyBorder="1" applyAlignment="1">
      <alignment horizontal="left" vertical="center"/>
    </xf>
    <xf numFmtId="0" fontId="19" fillId="2" borderId="3" xfId="0" quotePrefix="1" applyFont="1" applyFill="1" applyBorder="1" applyAlignment="1">
      <alignment horizontal="left" vertical="center" wrapText="1"/>
    </xf>
    <xf numFmtId="0" fontId="15" fillId="2" borderId="3" xfId="0" quotePrefix="1" applyFont="1" applyFill="1" applyBorder="1" applyAlignment="1">
      <alignment horizontal="left" vertical="center"/>
    </xf>
    <xf numFmtId="0" fontId="19" fillId="2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vertical="center" wrapText="1"/>
    </xf>
    <xf numFmtId="0" fontId="21" fillId="0" borderId="3" xfId="0" applyFont="1" applyBorder="1"/>
    <xf numFmtId="0" fontId="21" fillId="0" borderId="3" xfId="0" applyFont="1" applyBorder="1" applyAlignment="1">
      <alignment vertical="top" wrapText="1"/>
    </xf>
    <xf numFmtId="0" fontId="17" fillId="0" borderId="3" xfId="0" applyFont="1" applyBorder="1" applyAlignment="1">
      <alignment wrapText="1"/>
    </xf>
    <xf numFmtId="0" fontId="20" fillId="2" borderId="5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right" vertical="center"/>
    </xf>
    <xf numFmtId="0" fontId="14" fillId="0" borderId="3" xfId="0" quotePrefix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4" fontId="15" fillId="0" borderId="3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horizontal="right"/>
    </xf>
    <xf numFmtId="2" fontId="13" fillId="0" borderId="3" xfId="0" applyNumberFormat="1" applyFont="1" applyBorder="1" applyAlignment="1">
      <alignment horizontal="right"/>
    </xf>
    <xf numFmtId="4" fontId="19" fillId="0" borderId="3" xfId="0" applyNumberFormat="1" applyFont="1" applyBorder="1" applyAlignment="1">
      <alignment vertical="center"/>
    </xf>
    <xf numFmtId="0" fontId="19" fillId="3" borderId="2" xfId="0" applyFont="1" applyFill="1" applyBorder="1" applyAlignment="1">
      <alignment vertical="center"/>
    </xf>
    <xf numFmtId="4" fontId="15" fillId="3" borderId="3" xfId="0" applyNumberFormat="1" applyFont="1" applyFill="1" applyBorder="1" applyAlignment="1">
      <alignment vertical="center"/>
    </xf>
    <xf numFmtId="4" fontId="13" fillId="3" borderId="3" xfId="0" applyNumberFormat="1" applyFont="1" applyFill="1" applyBorder="1" applyAlignment="1">
      <alignment horizontal="right"/>
    </xf>
    <xf numFmtId="4" fontId="15" fillId="0" borderId="3" xfId="0" applyNumberFormat="1" applyFont="1" applyBorder="1" applyAlignment="1">
      <alignment vertical="center" wrapText="1"/>
    </xf>
    <xf numFmtId="0" fontId="15" fillId="3" borderId="1" xfId="0" applyFont="1" applyFill="1" applyBorder="1" applyAlignment="1">
      <alignment horizontal="left" vertical="center"/>
    </xf>
    <xf numFmtId="4" fontId="15" fillId="3" borderId="3" xfId="0" applyNumberFormat="1" applyFont="1" applyFill="1" applyBorder="1" applyAlignment="1">
      <alignment vertical="center" wrapText="1"/>
    </xf>
    <xf numFmtId="4" fontId="13" fillId="3" borderId="3" xfId="0" applyNumberFormat="1" applyFont="1" applyFill="1" applyBorder="1" applyAlignment="1">
      <alignment horizontal="right" wrapText="1"/>
    </xf>
    <xf numFmtId="2" fontId="13" fillId="3" borderId="3" xfId="0" applyNumberFormat="1" applyFont="1" applyFill="1" applyBorder="1" applyAlignment="1">
      <alignment horizontal="right" wrapText="1"/>
    </xf>
    <xf numFmtId="0" fontId="13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3" fontId="13" fillId="0" borderId="3" xfId="0" applyNumberFormat="1" applyFont="1" applyBorder="1" applyAlignment="1">
      <alignment horizontal="right"/>
    </xf>
    <xf numFmtId="0" fontId="19" fillId="0" borderId="3" xfId="0" applyFont="1" applyBorder="1" applyAlignment="1">
      <alignment vertical="center" wrapText="1"/>
    </xf>
    <xf numFmtId="0" fontId="13" fillId="3" borderId="3" xfId="0" quotePrefix="1" applyFont="1" applyFill="1" applyBorder="1" applyAlignment="1">
      <alignment horizontal="right" wrapText="1"/>
    </xf>
    <xf numFmtId="0" fontId="13" fillId="3" borderId="3" xfId="0" quotePrefix="1" applyFont="1" applyFill="1" applyBorder="1" applyAlignment="1">
      <alignment horizontal="left" wrapText="1"/>
    </xf>
    <xf numFmtId="0" fontId="13" fillId="3" borderId="3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wrapText="1"/>
    </xf>
    <xf numFmtId="3" fontId="22" fillId="3" borderId="3" xfId="0" applyNumberFormat="1" applyFont="1" applyFill="1" applyBorder="1" applyAlignment="1">
      <alignment horizontal="right"/>
    </xf>
    <xf numFmtId="0" fontId="18" fillId="2" borderId="3" xfId="0" applyFont="1" applyFill="1" applyBorder="1" applyAlignment="1">
      <alignment horizontal="left" vertical="center" wrapText="1"/>
    </xf>
    <xf numFmtId="0" fontId="19" fillId="2" borderId="3" xfId="0" quotePrefix="1" applyFont="1" applyFill="1" applyBorder="1" applyAlignment="1">
      <alignment horizontal="left" vertical="center" wrapText="1" indent="1"/>
    </xf>
    <xf numFmtId="0" fontId="19" fillId="2" borderId="3" xfId="0" applyFont="1" applyFill="1" applyBorder="1" applyAlignment="1">
      <alignment horizontal="left" vertical="center" indent="1"/>
    </xf>
    <xf numFmtId="0" fontId="19" fillId="2" borderId="3" xfId="0" applyFont="1" applyFill="1" applyBorder="1" applyAlignment="1">
      <alignment horizontal="left" vertical="center" wrapText="1" indent="1"/>
    </xf>
    <xf numFmtId="4" fontId="21" fillId="0" borderId="3" xfId="0" applyNumberFormat="1" applyFont="1" applyBorder="1"/>
    <xf numFmtId="4" fontId="15" fillId="2" borderId="3" xfId="0" applyNumberFormat="1" applyFont="1" applyFill="1" applyBorder="1" applyAlignment="1">
      <alignment vertical="center" wrapText="1"/>
    </xf>
    <xf numFmtId="4" fontId="25" fillId="0" borderId="3" xfId="0" applyNumberFormat="1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8" fillId="2" borderId="3" xfId="0" quotePrefix="1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/>
    </xf>
    <xf numFmtId="4" fontId="21" fillId="2" borderId="3" xfId="0" applyNumberFormat="1" applyFont="1" applyFill="1" applyBorder="1"/>
    <xf numFmtId="3" fontId="12" fillId="2" borderId="3" xfId="0" applyNumberFormat="1" applyFont="1" applyFill="1" applyBorder="1" applyAlignment="1">
      <alignment horizontal="right"/>
    </xf>
    <xf numFmtId="0" fontId="15" fillId="2" borderId="3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vertical="center" wrapText="1"/>
    </xf>
    <xf numFmtId="3" fontId="12" fillId="2" borderId="3" xfId="0" applyNumberFormat="1" applyFont="1" applyFill="1" applyBorder="1" applyAlignment="1">
      <alignment horizontal="right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 wrapText="1"/>
    </xf>
    <xf numFmtId="0" fontId="28" fillId="0" borderId="3" xfId="0" applyFont="1" applyBorder="1" applyAlignment="1">
      <alignment horizontal="left" vertical="center" wrapText="1"/>
    </xf>
    <xf numFmtId="4" fontId="12" fillId="2" borderId="4" xfId="0" applyNumberFormat="1" applyFont="1" applyFill="1" applyBorder="1" applyAlignment="1">
      <alignment horizontal="right"/>
    </xf>
    <xf numFmtId="0" fontId="13" fillId="3" borderId="3" xfId="0" quotePrefix="1" applyFont="1" applyFill="1" applyBorder="1" applyAlignment="1">
      <alignment horizontal="center" vertical="center" wrapText="1"/>
    </xf>
    <xf numFmtId="4" fontId="29" fillId="2" borderId="3" xfId="0" applyNumberFormat="1" applyFont="1" applyFill="1" applyBorder="1" applyAlignment="1">
      <alignment horizontal="right"/>
    </xf>
    <xf numFmtId="4" fontId="29" fillId="2" borderId="3" xfId="0" applyNumberFormat="1" applyFont="1" applyFill="1" applyBorder="1"/>
    <xf numFmtId="4" fontId="30" fillId="2" borderId="3" xfId="0" applyNumberFormat="1" applyFont="1" applyFill="1" applyBorder="1" applyAlignment="1">
      <alignment horizontal="right"/>
    </xf>
    <xf numFmtId="4" fontId="30" fillId="2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vertical="top" wrapText="1"/>
    </xf>
    <xf numFmtId="0" fontId="0" fillId="0" borderId="3" xfId="0" applyBorder="1"/>
    <xf numFmtId="2" fontId="0" fillId="0" borderId="3" xfId="0" applyNumberFormat="1" applyBorder="1"/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49" fontId="19" fillId="2" borderId="3" xfId="0" applyNumberFormat="1" applyFont="1" applyFill="1" applyBorder="1" applyAlignment="1">
      <alignment horizontal="left" wrapText="1"/>
    </xf>
    <xf numFmtId="49" fontId="19" fillId="2" borderId="3" xfId="0" quotePrefix="1" applyNumberFormat="1" applyFont="1" applyFill="1" applyBorder="1" applyAlignment="1">
      <alignment horizontal="left"/>
    </xf>
    <xf numFmtId="49" fontId="18" fillId="2" borderId="3" xfId="0" quotePrefix="1" applyNumberFormat="1" applyFont="1" applyFill="1" applyBorder="1" applyAlignment="1">
      <alignment horizontal="left"/>
    </xf>
    <xf numFmtId="49" fontId="19" fillId="2" borderId="3" xfId="0" applyNumberFormat="1" applyFont="1" applyFill="1" applyBorder="1" applyAlignment="1">
      <alignment horizontal="left"/>
    </xf>
    <xf numFmtId="49" fontId="21" fillId="0" borderId="3" xfId="0" applyNumberFormat="1" applyFont="1" applyBorder="1" applyAlignment="1">
      <alignment horizontal="left"/>
    </xf>
    <xf numFmtId="49" fontId="21" fillId="0" borderId="3" xfId="0" applyNumberFormat="1" applyFont="1" applyBorder="1" applyAlignment="1">
      <alignment horizontal="left" wrapText="1"/>
    </xf>
    <xf numFmtId="0" fontId="21" fillId="0" borderId="3" xfId="0" applyFont="1" applyBorder="1" applyAlignment="1">
      <alignment horizontal="left"/>
    </xf>
    <xf numFmtId="4" fontId="0" fillId="0" borderId="0" xfId="0" applyNumberFormat="1"/>
    <xf numFmtId="4" fontId="21" fillId="0" borderId="7" xfId="0" applyNumberFormat="1" applyFont="1" applyBorder="1"/>
    <xf numFmtId="0" fontId="32" fillId="2" borderId="0" xfId="0" quotePrefix="1" applyFont="1" applyFill="1" applyAlignment="1">
      <alignment horizontal="left" vertical="center" wrapText="1"/>
    </xf>
    <xf numFmtId="0" fontId="33" fillId="2" borderId="0" xfId="0" applyFont="1" applyFill="1" applyAlignment="1">
      <alignment wrapText="1"/>
    </xf>
    <xf numFmtId="3" fontId="33" fillId="2" borderId="0" xfId="0" applyNumberFormat="1" applyFont="1" applyFill="1" applyAlignment="1">
      <alignment horizontal="right"/>
    </xf>
    <xf numFmtId="0" fontId="17" fillId="2" borderId="0" xfId="0" applyFont="1" applyFill="1"/>
    <xf numFmtId="0" fontId="25" fillId="2" borderId="0" xfId="0" applyFont="1" applyFill="1"/>
    <xf numFmtId="4" fontId="13" fillId="3" borderId="3" xfId="0" quotePrefix="1" applyNumberFormat="1" applyFont="1" applyFill="1" applyBorder="1" applyAlignment="1">
      <alignment horizontal="right" wrapText="1"/>
    </xf>
    <xf numFmtId="4" fontId="13" fillId="3" borderId="3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right" wrapText="1"/>
    </xf>
    <xf numFmtId="4" fontId="15" fillId="0" borderId="3" xfId="0" applyNumberFormat="1" applyFont="1" applyBorder="1" applyAlignment="1">
      <alignment wrapText="1"/>
    </xf>
    <xf numFmtId="0" fontId="0" fillId="2" borderId="0" xfId="0" applyFill="1"/>
    <xf numFmtId="0" fontId="13" fillId="2" borderId="0" xfId="0" quotePrefix="1" applyFont="1" applyFill="1" applyAlignment="1">
      <alignment horizontal="left" vertical="center" wrapText="1"/>
    </xf>
    <xf numFmtId="0" fontId="24" fillId="2" borderId="0" xfId="0" applyFont="1" applyFill="1" applyAlignment="1">
      <alignment wrapText="1"/>
    </xf>
    <xf numFmtId="3" fontId="22" fillId="2" borderId="0" xfId="0" applyNumberFormat="1" applyFont="1" applyFill="1" applyAlignment="1">
      <alignment horizontal="right"/>
    </xf>
    <xf numFmtId="0" fontId="0" fillId="0" borderId="0" xfId="0" applyAlignment="1">
      <alignment horizontal="center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3" fillId="3" borderId="1" xfId="0" quotePrefix="1" applyFont="1" applyFill="1" applyBorder="1" applyAlignment="1">
      <alignment horizontal="left" vertical="center" wrapText="1"/>
    </xf>
    <xf numFmtId="0" fontId="13" fillId="3" borderId="2" xfId="0" quotePrefix="1" applyFont="1" applyFill="1" applyBorder="1" applyAlignment="1">
      <alignment horizontal="left" vertical="center" wrapText="1"/>
    </xf>
    <xf numFmtId="0" fontId="13" fillId="3" borderId="4" xfId="0" quotePrefix="1" applyFont="1" applyFill="1" applyBorder="1" applyAlignment="1">
      <alignment horizontal="left" vertical="center" wrapText="1"/>
    </xf>
    <xf numFmtId="0" fontId="19" fillId="0" borderId="2" xfId="0" applyFont="1" applyBorder="1" applyAlignment="1">
      <alignment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vertical="center" wrapText="1"/>
    </xf>
    <xf numFmtId="0" fontId="19" fillId="3" borderId="2" xfId="0" applyFont="1" applyFill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5" fillId="0" borderId="1" xfId="0" quotePrefix="1" applyFont="1" applyBorder="1" applyAlignment="1">
      <alignment horizontal="left"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3" fillId="3" borderId="3" xfId="0" quotePrefix="1" applyFont="1" applyFill="1" applyBorder="1" applyAlignment="1">
      <alignment horizontal="left" vertical="center" wrapText="1"/>
    </xf>
    <xf numFmtId="0" fontId="15" fillId="3" borderId="1" xfId="0" quotePrefix="1" applyFont="1" applyFill="1" applyBorder="1" applyAlignment="1">
      <alignment horizontal="left" vertical="center" wrapText="1"/>
    </xf>
    <xf numFmtId="0" fontId="15" fillId="0" borderId="1" xfId="0" quotePrefix="1" applyFont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3" borderId="1" xfId="0" quotePrefix="1" applyFont="1" applyFill="1" applyBorder="1" applyAlignment="1">
      <alignment horizontal="left" wrapText="1"/>
    </xf>
    <xf numFmtId="0" fontId="13" fillId="3" borderId="2" xfId="0" quotePrefix="1" applyFont="1" applyFill="1" applyBorder="1" applyAlignment="1">
      <alignment horizontal="left" wrapText="1"/>
    </xf>
    <xf numFmtId="0" fontId="13" fillId="3" borderId="4" xfId="0" quotePrefix="1" applyFont="1" applyFill="1" applyBorder="1" applyAlignment="1">
      <alignment horizontal="left" wrapText="1"/>
    </xf>
    <xf numFmtId="0" fontId="1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26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43"/>
  <sheetViews>
    <sheetView tabSelected="1" zoomScaleNormal="100" workbookViewId="0">
      <selection sqref="A1:L28"/>
    </sheetView>
  </sheetViews>
  <sheetFormatPr defaultRowHeight="15" x14ac:dyDescent="0.25"/>
  <cols>
    <col min="6" max="10" width="25.28515625" customWidth="1"/>
    <col min="11" max="12" width="15.7109375" customWidth="1"/>
    <col min="13" max="13" width="15.85546875" customWidth="1"/>
  </cols>
  <sheetData>
    <row r="1" spans="2:13" ht="42" customHeight="1" x14ac:dyDescent="0.25">
      <c r="B1" s="139" t="s">
        <v>245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6"/>
    </row>
    <row r="2" spans="2:13" ht="18" customHeight="1" x14ac:dyDescent="0.25"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2"/>
    </row>
    <row r="3" spans="2:13" ht="15.75" customHeight="1" x14ac:dyDescent="0.25">
      <c r="B3" s="139" t="s">
        <v>12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5"/>
    </row>
    <row r="4" spans="2:13" ht="18.75" x14ac:dyDescent="0.25"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3"/>
    </row>
    <row r="5" spans="2:13" ht="18" customHeight="1" x14ac:dyDescent="0.25">
      <c r="B5" s="139" t="s">
        <v>63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4"/>
    </row>
    <row r="6" spans="2:13" ht="18" customHeight="1" x14ac:dyDescent="0.25"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4"/>
    </row>
    <row r="7" spans="2:13" ht="18" customHeight="1" x14ac:dyDescent="0.25">
      <c r="B7" s="150" t="s">
        <v>71</v>
      </c>
      <c r="C7" s="150"/>
      <c r="D7" s="150"/>
      <c r="E7" s="150"/>
      <c r="F7" s="150"/>
      <c r="G7" s="34"/>
      <c r="H7" s="48"/>
      <c r="I7" s="48"/>
      <c r="J7" s="48"/>
      <c r="K7" s="49"/>
      <c r="L7" s="49"/>
    </row>
    <row r="8" spans="2:13" ht="25.5" x14ac:dyDescent="0.25">
      <c r="B8" s="136" t="s">
        <v>8</v>
      </c>
      <c r="C8" s="136"/>
      <c r="D8" s="136"/>
      <c r="E8" s="136"/>
      <c r="F8" s="136"/>
      <c r="G8" s="20" t="s">
        <v>231</v>
      </c>
      <c r="H8" s="20" t="s">
        <v>246</v>
      </c>
      <c r="I8" s="20" t="s">
        <v>247</v>
      </c>
      <c r="J8" s="95" t="s">
        <v>248</v>
      </c>
      <c r="K8" s="20" t="s">
        <v>30</v>
      </c>
      <c r="L8" s="20" t="s">
        <v>61</v>
      </c>
    </row>
    <row r="9" spans="2:13" x14ac:dyDescent="0.25">
      <c r="B9" s="145">
        <v>1</v>
      </c>
      <c r="C9" s="145"/>
      <c r="D9" s="145"/>
      <c r="E9" s="145"/>
      <c r="F9" s="146"/>
      <c r="G9" s="50">
        <v>2</v>
      </c>
      <c r="H9" s="51">
        <v>3</v>
      </c>
      <c r="I9" s="51">
        <v>4</v>
      </c>
      <c r="J9" s="51">
        <v>5</v>
      </c>
      <c r="K9" s="51" t="s">
        <v>44</v>
      </c>
      <c r="L9" s="51" t="s">
        <v>45</v>
      </c>
    </row>
    <row r="10" spans="2:13" x14ac:dyDescent="0.25">
      <c r="B10" s="130" t="s">
        <v>32</v>
      </c>
      <c r="C10" s="135"/>
      <c r="D10" s="135"/>
      <c r="E10" s="135"/>
      <c r="F10" s="143"/>
      <c r="G10" s="52">
        <v>11106860.4</v>
      </c>
      <c r="H10" s="53">
        <v>18289600</v>
      </c>
      <c r="I10" s="53">
        <v>18319600</v>
      </c>
      <c r="J10" s="53">
        <v>11757711.859999999</v>
      </c>
      <c r="K10" s="54">
        <f>J10/G10*100</f>
        <v>105.85990492866912</v>
      </c>
      <c r="L10" s="54">
        <f>J10/I10*100</f>
        <v>64.181051223825847</v>
      </c>
    </row>
    <row r="11" spans="2:13" x14ac:dyDescent="0.25">
      <c r="B11" s="144" t="s">
        <v>31</v>
      </c>
      <c r="C11" s="143"/>
      <c r="D11" s="143"/>
      <c r="E11" s="143"/>
      <c r="F11" s="143"/>
      <c r="G11" s="55">
        <v>0</v>
      </c>
      <c r="H11" s="53">
        <v>0</v>
      </c>
      <c r="I11" s="53">
        <v>0</v>
      </c>
      <c r="J11" s="53">
        <v>0</v>
      </c>
      <c r="K11" s="54">
        <v>0</v>
      </c>
      <c r="L11" s="54">
        <v>0</v>
      </c>
    </row>
    <row r="12" spans="2:13" x14ac:dyDescent="0.25">
      <c r="B12" s="140" t="s">
        <v>0</v>
      </c>
      <c r="C12" s="141"/>
      <c r="D12" s="141"/>
      <c r="E12" s="141"/>
      <c r="F12" s="142"/>
      <c r="G12" s="57">
        <f>SUM(G10:G11)</f>
        <v>11106860.4</v>
      </c>
      <c r="H12" s="58">
        <v>18289600</v>
      </c>
      <c r="I12" s="58">
        <f>I10+I11</f>
        <v>18319600</v>
      </c>
      <c r="J12" s="58">
        <f>J10+J11</f>
        <v>11757711.859999999</v>
      </c>
      <c r="K12" s="54">
        <f t="shared" ref="K12:K16" si="0">J12/G12*100</f>
        <v>105.85990492866912</v>
      </c>
      <c r="L12" s="54">
        <f t="shared" ref="L12:L15" si="1">J12/I12*100</f>
        <v>64.181051223825847</v>
      </c>
    </row>
    <row r="13" spans="2:13" x14ac:dyDescent="0.25">
      <c r="B13" s="149" t="s">
        <v>33</v>
      </c>
      <c r="C13" s="135"/>
      <c r="D13" s="135"/>
      <c r="E13" s="135"/>
      <c r="F13" s="135"/>
      <c r="G13" s="59">
        <v>10677820.369999999</v>
      </c>
      <c r="H13" s="53">
        <v>16396200</v>
      </c>
      <c r="I13" s="53">
        <v>16510200</v>
      </c>
      <c r="J13" s="53">
        <v>11559795.119999999</v>
      </c>
      <c r="K13" s="54">
        <f t="shared" si="0"/>
        <v>108.25987626161948</v>
      </c>
      <c r="L13" s="54">
        <f t="shared" si="1"/>
        <v>70.016081694952206</v>
      </c>
    </row>
    <row r="14" spans="2:13" x14ac:dyDescent="0.25">
      <c r="B14" s="144" t="s">
        <v>34</v>
      </c>
      <c r="C14" s="143"/>
      <c r="D14" s="143"/>
      <c r="E14" s="143"/>
      <c r="F14" s="143"/>
      <c r="G14" s="52">
        <v>236928.35</v>
      </c>
      <c r="H14" s="53">
        <v>1893400</v>
      </c>
      <c r="I14" s="53">
        <v>1809400</v>
      </c>
      <c r="J14" s="53">
        <v>1510264.65</v>
      </c>
      <c r="K14" s="54">
        <f t="shared" si="0"/>
        <v>637.43517818783607</v>
      </c>
      <c r="L14" s="54">
        <f t="shared" si="1"/>
        <v>83.467704764010165</v>
      </c>
    </row>
    <row r="15" spans="2:13" x14ac:dyDescent="0.25">
      <c r="B15" s="60" t="s">
        <v>1</v>
      </c>
      <c r="C15" s="56"/>
      <c r="D15" s="56"/>
      <c r="E15" s="56"/>
      <c r="F15" s="56"/>
      <c r="G15" s="57">
        <f>SUM(G13:G14)</f>
        <v>10914748.719999999</v>
      </c>
      <c r="H15" s="58">
        <f>SUM(H13:H14)</f>
        <v>18289600</v>
      </c>
      <c r="I15" s="58">
        <f>SUM(I13:I14)</f>
        <v>18319600</v>
      </c>
      <c r="J15" s="58">
        <f>J13+J14</f>
        <v>13070059.77</v>
      </c>
      <c r="K15" s="54">
        <f t="shared" si="0"/>
        <v>119.74677663490911</v>
      </c>
      <c r="L15" s="54">
        <f t="shared" si="1"/>
        <v>71.344678759361557</v>
      </c>
    </row>
    <row r="16" spans="2:13" x14ac:dyDescent="0.25">
      <c r="B16" s="148" t="s">
        <v>2</v>
      </c>
      <c r="C16" s="141"/>
      <c r="D16" s="141"/>
      <c r="E16" s="141"/>
      <c r="F16" s="141"/>
      <c r="G16" s="61">
        <f>G10-G15</f>
        <v>192111.68000000156</v>
      </c>
      <c r="H16" s="62"/>
      <c r="I16" s="62"/>
      <c r="J16" s="62">
        <f>J12-J15</f>
        <v>-1312347.9100000001</v>
      </c>
      <c r="K16" s="63">
        <f t="shared" si="0"/>
        <v>-683.11718995950139</v>
      </c>
      <c r="L16" s="63"/>
    </row>
    <row r="17" spans="1:49" ht="18.75" x14ac:dyDescent="0.25"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"/>
    </row>
    <row r="18" spans="1:49" ht="18" customHeight="1" x14ac:dyDescent="0.25">
      <c r="B18" s="156" t="s">
        <v>68</v>
      </c>
      <c r="C18" s="156"/>
      <c r="D18" s="156"/>
      <c r="E18" s="156"/>
      <c r="F18" s="156"/>
      <c r="G18" s="34"/>
      <c r="H18" s="48"/>
      <c r="I18" s="48"/>
      <c r="J18" s="48"/>
      <c r="K18" s="49"/>
      <c r="L18" s="49"/>
      <c r="M18" s="1"/>
    </row>
    <row r="19" spans="1:49" ht="25.5" x14ac:dyDescent="0.25">
      <c r="B19" s="136" t="s">
        <v>8</v>
      </c>
      <c r="C19" s="136"/>
      <c r="D19" s="136"/>
      <c r="E19" s="136"/>
      <c r="F19" s="136"/>
      <c r="G19" s="20" t="s">
        <v>231</v>
      </c>
      <c r="H19" s="20" t="s">
        <v>246</v>
      </c>
      <c r="I19" s="20" t="s">
        <v>247</v>
      </c>
      <c r="J19" s="20" t="s">
        <v>248</v>
      </c>
      <c r="K19" s="64" t="s">
        <v>30</v>
      </c>
      <c r="L19" s="64" t="s">
        <v>61</v>
      </c>
    </row>
    <row r="20" spans="1:49" x14ac:dyDescent="0.25">
      <c r="B20" s="137">
        <v>1</v>
      </c>
      <c r="C20" s="138"/>
      <c r="D20" s="138"/>
      <c r="E20" s="138"/>
      <c r="F20" s="138"/>
      <c r="G20" s="65">
        <v>2</v>
      </c>
      <c r="H20" s="51">
        <v>3</v>
      </c>
      <c r="I20" s="51">
        <v>4</v>
      </c>
      <c r="J20" s="51">
        <v>5</v>
      </c>
      <c r="K20" s="51" t="s">
        <v>44</v>
      </c>
      <c r="L20" s="51" t="s">
        <v>45</v>
      </c>
    </row>
    <row r="21" spans="1:49" ht="15.75" customHeight="1" x14ac:dyDescent="0.25">
      <c r="B21" s="130" t="s">
        <v>35</v>
      </c>
      <c r="C21" s="131"/>
      <c r="D21" s="131"/>
      <c r="E21" s="131"/>
      <c r="F21" s="131"/>
      <c r="G21" s="66"/>
      <c r="H21" s="67"/>
      <c r="I21" s="67"/>
      <c r="J21" s="67"/>
      <c r="K21" s="67"/>
      <c r="L21" s="67"/>
    </row>
    <row r="22" spans="1:49" x14ac:dyDescent="0.25">
      <c r="B22" s="130" t="s">
        <v>36</v>
      </c>
      <c r="C22" s="135"/>
      <c r="D22" s="135"/>
      <c r="E22" s="135"/>
      <c r="F22" s="135"/>
      <c r="G22" s="68"/>
      <c r="H22" s="67"/>
      <c r="I22" s="67"/>
      <c r="J22" s="67"/>
      <c r="K22" s="67"/>
      <c r="L22" s="67"/>
    </row>
    <row r="23" spans="1:49" ht="15" customHeight="1" x14ac:dyDescent="0.25">
      <c r="B23" s="153" t="s">
        <v>62</v>
      </c>
      <c r="C23" s="154"/>
      <c r="D23" s="154"/>
      <c r="E23" s="154"/>
      <c r="F23" s="155"/>
      <c r="G23" s="69">
        <v>0</v>
      </c>
      <c r="H23" s="69">
        <v>0</v>
      </c>
      <c r="I23" s="69">
        <v>0</v>
      </c>
      <c r="J23" s="69">
        <v>0</v>
      </c>
      <c r="K23" s="19"/>
      <c r="L23" s="19"/>
    </row>
    <row r="24" spans="1:49" s="8" customFormat="1" ht="15" customHeight="1" x14ac:dyDescent="0.25">
      <c r="A24"/>
      <c r="B24" s="130" t="s">
        <v>18</v>
      </c>
      <c r="C24" s="135"/>
      <c r="D24" s="135"/>
      <c r="E24" s="135"/>
      <c r="F24" s="135"/>
      <c r="G24" s="68"/>
      <c r="H24" s="67"/>
      <c r="I24" s="67"/>
      <c r="J24" s="67"/>
      <c r="K24" s="67"/>
      <c r="L24" s="6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8" customFormat="1" ht="15" customHeight="1" x14ac:dyDescent="0.25">
      <c r="A25"/>
      <c r="B25" s="130" t="s">
        <v>67</v>
      </c>
      <c r="C25" s="135"/>
      <c r="D25" s="135"/>
      <c r="E25" s="135"/>
      <c r="F25" s="135"/>
      <c r="G25" s="68"/>
      <c r="H25" s="67"/>
      <c r="I25" s="67"/>
      <c r="J25" s="67"/>
      <c r="K25" s="67"/>
      <c r="L25" s="6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12" customFormat="1" x14ac:dyDescent="0.25">
      <c r="A26" s="11"/>
      <c r="B26" s="153" t="s">
        <v>69</v>
      </c>
      <c r="C26" s="154"/>
      <c r="D26" s="154"/>
      <c r="E26" s="154"/>
      <c r="F26" s="155"/>
      <c r="G26" s="70"/>
      <c r="H26" s="71"/>
      <c r="I26" s="71"/>
      <c r="J26" s="71"/>
      <c r="K26" s="71"/>
      <c r="L26" s="7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</row>
    <row r="27" spans="1:49" ht="15.75" x14ac:dyDescent="0.25">
      <c r="B27" s="147" t="s">
        <v>70</v>
      </c>
      <c r="C27" s="147"/>
      <c r="D27" s="147"/>
      <c r="E27" s="147"/>
      <c r="F27" s="147"/>
      <c r="G27" s="72">
        <v>0</v>
      </c>
      <c r="H27" s="72">
        <v>0</v>
      </c>
      <c r="I27" s="72">
        <v>0</v>
      </c>
      <c r="J27" s="72">
        <v>0</v>
      </c>
      <c r="K27" s="73"/>
      <c r="L27" s="73"/>
    </row>
    <row r="28" spans="1:49" ht="15.75" x14ac:dyDescent="0.25">
      <c r="B28" s="126"/>
      <c r="C28" s="126"/>
      <c r="D28" s="126"/>
      <c r="E28" s="126"/>
      <c r="F28" s="126"/>
      <c r="G28" s="127"/>
      <c r="H28" s="127"/>
      <c r="I28" s="127"/>
      <c r="J28" s="127"/>
      <c r="K28" s="128"/>
      <c r="L28" s="128"/>
    </row>
    <row r="29" spans="1:49" ht="15.75" x14ac:dyDescent="0.25">
      <c r="B29" s="116"/>
      <c r="C29" s="116"/>
      <c r="D29" s="116"/>
      <c r="E29" s="116"/>
      <c r="F29" s="116"/>
      <c r="G29" s="117"/>
      <c r="H29" s="117"/>
      <c r="I29" s="117"/>
      <c r="J29" s="117"/>
      <c r="K29" s="118"/>
      <c r="L29" s="118"/>
    </row>
    <row r="30" spans="1:49" x14ac:dyDescent="0.25">
      <c r="B30" s="120" t="s">
        <v>262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</row>
    <row r="31" spans="1:49" ht="25.5" customHeight="1" x14ac:dyDescent="0.25">
      <c r="B31" s="136"/>
      <c r="C31" s="136"/>
      <c r="D31" s="136"/>
      <c r="E31" s="136"/>
      <c r="F31" s="136"/>
      <c r="G31" s="20" t="s">
        <v>266</v>
      </c>
      <c r="H31" s="20" t="s">
        <v>246</v>
      </c>
      <c r="I31" s="20" t="s">
        <v>267</v>
      </c>
      <c r="J31" s="20" t="s">
        <v>273</v>
      </c>
      <c r="K31" s="64" t="s">
        <v>268</v>
      </c>
      <c r="L31" s="64" t="s">
        <v>269</v>
      </c>
    </row>
    <row r="32" spans="1:49" x14ac:dyDescent="0.25">
      <c r="B32" s="137">
        <v>1</v>
      </c>
      <c r="C32" s="138"/>
      <c r="D32" s="138"/>
      <c r="E32" s="138"/>
      <c r="F32" s="138"/>
      <c r="G32" s="65">
        <v>2</v>
      </c>
      <c r="H32" s="51">
        <v>3</v>
      </c>
      <c r="I32" s="51">
        <v>4</v>
      </c>
      <c r="J32" s="51">
        <v>5</v>
      </c>
      <c r="K32" s="51">
        <v>6</v>
      </c>
      <c r="L32" s="51">
        <v>7</v>
      </c>
    </row>
    <row r="33" spans="2:13" ht="29.25" customHeight="1" x14ac:dyDescent="0.25">
      <c r="B33" s="130" t="s">
        <v>263</v>
      </c>
      <c r="C33" s="131"/>
      <c r="D33" s="131"/>
      <c r="E33" s="131"/>
      <c r="F33" s="131"/>
      <c r="G33" s="123">
        <v>-848902.82</v>
      </c>
      <c r="H33" s="53">
        <v>-851667.28</v>
      </c>
      <c r="I33" s="53">
        <v>-851667.28</v>
      </c>
      <c r="J33" s="53">
        <v>-851667.28</v>
      </c>
      <c r="K33" s="53"/>
      <c r="L33" s="53"/>
    </row>
    <row r="34" spans="2:13" ht="30.75" customHeight="1" x14ac:dyDescent="0.25">
      <c r="B34" s="130" t="s">
        <v>264</v>
      </c>
      <c r="C34" s="135"/>
      <c r="D34" s="135"/>
      <c r="E34" s="135"/>
      <c r="F34" s="135"/>
      <c r="G34" s="124">
        <v>-851667.28</v>
      </c>
      <c r="H34" s="53">
        <v>-851667.28</v>
      </c>
      <c r="I34" s="53"/>
      <c r="J34" s="53">
        <v>-1312347.9099999999</v>
      </c>
      <c r="K34" s="53"/>
      <c r="L34" s="53"/>
    </row>
    <row r="35" spans="2:13" ht="42" customHeight="1" x14ac:dyDescent="0.25">
      <c r="B35" s="132" t="s">
        <v>265</v>
      </c>
      <c r="C35" s="133"/>
      <c r="D35" s="133"/>
      <c r="E35" s="133"/>
      <c r="F35" s="134"/>
      <c r="G35" s="121"/>
      <c r="H35" s="121">
        <v>0</v>
      </c>
      <c r="I35" s="121">
        <v>0</v>
      </c>
      <c r="J35" s="121">
        <f>J33+J34</f>
        <v>-2164015.19</v>
      </c>
      <c r="K35" s="122"/>
      <c r="L35" s="122"/>
    </row>
    <row r="36" spans="2:13" x14ac:dyDescent="0.25"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</row>
    <row r="37" spans="2:13" x14ac:dyDescent="0.25">
      <c r="B37" s="120" t="s">
        <v>270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2:13" ht="25.5" x14ac:dyDescent="0.25">
      <c r="B38" s="136"/>
      <c r="C38" s="136"/>
      <c r="D38" s="136"/>
      <c r="E38" s="136"/>
      <c r="F38" s="136"/>
      <c r="G38" s="20" t="s">
        <v>266</v>
      </c>
      <c r="H38" s="20" t="s">
        <v>246</v>
      </c>
      <c r="I38" s="20" t="s">
        <v>267</v>
      </c>
      <c r="J38" s="20" t="s">
        <v>273</v>
      </c>
      <c r="K38" s="64" t="s">
        <v>268</v>
      </c>
      <c r="L38" s="64" t="s">
        <v>269</v>
      </c>
      <c r="M38" s="64" t="s">
        <v>274</v>
      </c>
    </row>
    <row r="39" spans="2:13" x14ac:dyDescent="0.25">
      <c r="B39" s="137">
        <v>1</v>
      </c>
      <c r="C39" s="138"/>
      <c r="D39" s="138"/>
      <c r="E39" s="138"/>
      <c r="F39" s="138"/>
      <c r="G39" s="65">
        <v>2</v>
      </c>
      <c r="H39" s="51">
        <v>3</v>
      </c>
      <c r="I39" s="51">
        <v>4</v>
      </c>
      <c r="J39" s="51">
        <v>5</v>
      </c>
      <c r="K39" s="51">
        <v>6</v>
      </c>
      <c r="L39" s="51">
        <v>7</v>
      </c>
      <c r="M39" s="51">
        <v>8</v>
      </c>
    </row>
    <row r="40" spans="2:13" ht="31.5" customHeight="1" x14ac:dyDescent="0.25">
      <c r="B40" s="130" t="s">
        <v>263</v>
      </c>
      <c r="C40" s="131"/>
      <c r="D40" s="131"/>
      <c r="E40" s="131"/>
      <c r="F40" s="131"/>
      <c r="G40" s="53">
        <v>-1041014.5</v>
      </c>
      <c r="H40" s="53">
        <v>-851667.28</v>
      </c>
      <c r="I40" s="53">
        <v>-851667.28</v>
      </c>
      <c r="J40" s="53">
        <v>-851667.28</v>
      </c>
      <c r="K40" s="53">
        <v>-2164015.19</v>
      </c>
      <c r="L40" s="53"/>
      <c r="M40" s="53"/>
    </row>
    <row r="41" spans="2:13" ht="32.25" customHeight="1" x14ac:dyDescent="0.25">
      <c r="B41" s="130" t="s">
        <v>272</v>
      </c>
      <c r="C41" s="131"/>
      <c r="D41" s="131"/>
      <c r="E41" s="131"/>
      <c r="F41" s="131"/>
      <c r="G41" s="124"/>
      <c r="H41" s="53"/>
      <c r="I41" s="53"/>
      <c r="K41" s="53"/>
      <c r="L41" s="53"/>
      <c r="M41" s="53"/>
    </row>
    <row r="42" spans="2:13" ht="32.25" customHeight="1" x14ac:dyDescent="0.25">
      <c r="B42" s="130" t="s">
        <v>271</v>
      </c>
      <c r="C42" s="135"/>
      <c r="D42" s="135"/>
      <c r="E42" s="135"/>
      <c r="F42" s="135"/>
      <c r="G42" s="124">
        <v>189347.22</v>
      </c>
      <c r="H42" s="53"/>
      <c r="I42" s="53"/>
      <c r="J42" s="53">
        <v>-1312347.9099999999</v>
      </c>
      <c r="K42" s="53">
        <v>1006987.5</v>
      </c>
      <c r="L42" s="53">
        <v>907394.2</v>
      </c>
      <c r="M42" s="53">
        <v>249633.49</v>
      </c>
    </row>
    <row r="43" spans="2:13" ht="40.5" customHeight="1" x14ac:dyDescent="0.25">
      <c r="B43" s="132" t="s">
        <v>265</v>
      </c>
      <c r="C43" s="133"/>
      <c r="D43" s="133"/>
      <c r="E43" s="133"/>
      <c r="F43" s="134"/>
      <c r="G43" s="121">
        <f>G40+G42</f>
        <v>-851667.28</v>
      </c>
      <c r="H43" s="121">
        <f>H40+H42</f>
        <v>-851667.28</v>
      </c>
      <c r="I43" s="121">
        <f>I40+I42</f>
        <v>-851667.28</v>
      </c>
      <c r="J43" s="121">
        <f>J40+J42</f>
        <v>-2164015.19</v>
      </c>
      <c r="K43" s="122"/>
      <c r="L43" s="122"/>
      <c r="M43" s="122"/>
    </row>
  </sheetData>
  <mergeCells count="37">
    <mergeCell ref="B31:F31"/>
    <mergeCell ref="B26:F26"/>
    <mergeCell ref="B23:F23"/>
    <mergeCell ref="B18:F18"/>
    <mergeCell ref="B24:F24"/>
    <mergeCell ref="B25:F25"/>
    <mergeCell ref="B19:F19"/>
    <mergeCell ref="B20:F20"/>
    <mergeCell ref="B21:F21"/>
    <mergeCell ref="B2:L2"/>
    <mergeCell ref="B4:L4"/>
    <mergeCell ref="B6:L6"/>
    <mergeCell ref="B17:L17"/>
    <mergeCell ref="B5:L5"/>
    <mergeCell ref="B3:L3"/>
    <mergeCell ref="B32:F32"/>
    <mergeCell ref="B33:F33"/>
    <mergeCell ref="B34:F34"/>
    <mergeCell ref="B35:F35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40:F40"/>
    <mergeCell ref="B41:F41"/>
    <mergeCell ref="B43:F43"/>
    <mergeCell ref="B42:F42"/>
    <mergeCell ref="B38:F38"/>
    <mergeCell ref="B39:F39"/>
  </mergeCells>
  <phoneticPr fontId="9" type="noConversion"/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30"/>
  <sheetViews>
    <sheetView zoomScale="90" zoomScaleNormal="90" workbookViewId="0">
      <selection activeCell="N15" sqref="N1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1.42578125" customWidth="1"/>
    <col min="4" max="4" width="8.42578125" customWidth="1"/>
    <col min="5" max="5" width="47.5703125" customWidth="1"/>
    <col min="6" max="9" width="25.28515625" customWidth="1"/>
    <col min="10" max="11" width="15.7109375" customWidth="1"/>
  </cols>
  <sheetData>
    <row r="1" spans="1:11" ht="18" x14ac:dyDescent="0.25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ht="15.75" customHeight="1" x14ac:dyDescent="0.25">
      <c r="A2" s="139" t="s">
        <v>12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ht="18.75" x14ac:dyDescent="0.25">
      <c r="A3" s="151"/>
      <c r="B3" s="151"/>
      <c r="C3" s="151"/>
      <c r="D3" s="151"/>
      <c r="E3" s="151"/>
      <c r="F3" s="151"/>
      <c r="G3" s="151"/>
      <c r="H3" s="151"/>
      <c r="I3" s="151"/>
      <c r="J3" s="151"/>
      <c r="K3" s="151"/>
    </row>
    <row r="4" spans="1:11" ht="15.75" customHeight="1" x14ac:dyDescent="0.25">
      <c r="A4" s="139" t="s">
        <v>65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</row>
    <row r="5" spans="1:11" ht="18.75" x14ac:dyDescent="0.25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</row>
    <row r="6" spans="1:11" ht="15.75" customHeight="1" x14ac:dyDescent="0.25">
      <c r="A6" s="139" t="s">
        <v>46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</row>
    <row r="7" spans="1:11" ht="18.75" x14ac:dyDescent="0.25">
      <c r="A7" s="164"/>
      <c r="B7" s="164"/>
      <c r="C7" s="164"/>
      <c r="D7" s="164"/>
      <c r="E7" s="164"/>
      <c r="F7" s="164"/>
      <c r="G7" s="164"/>
      <c r="H7" s="164"/>
      <c r="I7" s="164"/>
      <c r="J7" s="164"/>
      <c r="K7" s="164"/>
    </row>
    <row r="8" spans="1:11" ht="45" customHeight="1" x14ac:dyDescent="0.25">
      <c r="A8" s="161" t="s">
        <v>8</v>
      </c>
      <c r="B8" s="162"/>
      <c r="C8" s="162"/>
      <c r="D8" s="162"/>
      <c r="E8" s="163"/>
      <c r="F8" s="20" t="s">
        <v>231</v>
      </c>
      <c r="G8" s="20" t="s">
        <v>246</v>
      </c>
      <c r="H8" s="20" t="s">
        <v>247</v>
      </c>
      <c r="I8" s="95" t="s">
        <v>248</v>
      </c>
      <c r="J8" s="19" t="s">
        <v>30</v>
      </c>
      <c r="K8" s="19" t="s">
        <v>61</v>
      </c>
    </row>
    <row r="9" spans="1:11" x14ac:dyDescent="0.25">
      <c r="A9" s="158">
        <v>1</v>
      </c>
      <c r="B9" s="159"/>
      <c r="C9" s="159"/>
      <c r="D9" s="159"/>
      <c r="E9" s="160"/>
      <c r="F9" s="21">
        <v>2</v>
      </c>
      <c r="G9" s="21">
        <v>3</v>
      </c>
      <c r="H9" s="21">
        <v>4</v>
      </c>
      <c r="I9" s="21">
        <v>5</v>
      </c>
      <c r="J9" s="21" t="s">
        <v>44</v>
      </c>
      <c r="K9" s="21" t="s">
        <v>45</v>
      </c>
    </row>
    <row r="10" spans="1:11" x14ac:dyDescent="0.25">
      <c r="A10" s="22"/>
      <c r="B10" s="22"/>
      <c r="C10" s="22"/>
      <c r="D10" s="22"/>
      <c r="E10" s="22" t="s">
        <v>60</v>
      </c>
      <c r="F10" s="96">
        <v>11106860.4</v>
      </c>
      <c r="G10" s="96">
        <v>18289600</v>
      </c>
      <c r="H10" s="96">
        <f t="shared" ref="H10" si="0">H11</f>
        <v>18319600</v>
      </c>
      <c r="I10" s="96">
        <v>11757711.859999999</v>
      </c>
      <c r="J10" s="38">
        <f>I10/F10*100</f>
        <v>105.85990492866912</v>
      </c>
      <c r="K10" s="38">
        <f>I10/H10*100</f>
        <v>64.181051223825847</v>
      </c>
    </row>
    <row r="11" spans="1:11" x14ac:dyDescent="0.25">
      <c r="A11" s="22">
        <v>6</v>
      </c>
      <c r="B11" s="22"/>
      <c r="C11" s="22"/>
      <c r="D11" s="22"/>
      <c r="E11" s="22" t="s">
        <v>3</v>
      </c>
      <c r="F11" s="97">
        <f>F12+F20+F23+F26+F31+F37</f>
        <v>11106860.4</v>
      </c>
      <c r="G11" s="97">
        <v>18289600</v>
      </c>
      <c r="H11" s="97">
        <f>H12+H20+H23+H26+H31+H37</f>
        <v>18319600</v>
      </c>
      <c r="I11" s="97">
        <v>11757711.859999999</v>
      </c>
      <c r="J11" s="38">
        <f t="shared" ref="J11:J39" si="1">I11/F11*100</f>
        <v>105.85990492866912</v>
      </c>
      <c r="K11" s="38">
        <f t="shared" ref="K11:K39" si="2">I11/H11*100</f>
        <v>64.181051223825847</v>
      </c>
    </row>
    <row r="12" spans="1:11" ht="25.5" x14ac:dyDescent="0.25">
      <c r="A12" s="22"/>
      <c r="B12" s="30">
        <v>63</v>
      </c>
      <c r="C12" s="30"/>
      <c r="D12" s="30"/>
      <c r="E12" s="30" t="s">
        <v>16</v>
      </c>
      <c r="F12" s="98">
        <v>1204401.21</v>
      </c>
      <c r="G12" s="24">
        <v>6900000</v>
      </c>
      <c r="H12" s="24">
        <v>6900000</v>
      </c>
      <c r="I12" s="98">
        <v>305312.32</v>
      </c>
      <c r="J12" s="38">
        <f t="shared" si="1"/>
        <v>25.349718803420995</v>
      </c>
      <c r="K12" s="38">
        <f t="shared" si="2"/>
        <v>4.4248162318840576</v>
      </c>
    </row>
    <row r="13" spans="1:11" x14ac:dyDescent="0.25">
      <c r="A13" s="39"/>
      <c r="B13" s="39"/>
      <c r="C13" s="39">
        <v>634</v>
      </c>
      <c r="D13" s="39"/>
      <c r="E13" s="39" t="s">
        <v>72</v>
      </c>
      <c r="F13" s="98">
        <v>103336.57</v>
      </c>
      <c r="G13" s="24">
        <v>0</v>
      </c>
      <c r="H13" s="98">
        <v>0</v>
      </c>
      <c r="I13" s="98">
        <v>0</v>
      </c>
      <c r="J13" s="38">
        <f t="shared" si="1"/>
        <v>0</v>
      </c>
      <c r="K13" s="38">
        <v>0</v>
      </c>
    </row>
    <row r="14" spans="1:11" x14ac:dyDescent="0.25">
      <c r="A14" s="39"/>
      <c r="B14" s="39"/>
      <c r="C14" s="39"/>
      <c r="D14" s="39">
        <v>6341</v>
      </c>
      <c r="E14" s="39" t="s">
        <v>73</v>
      </c>
      <c r="F14" s="98">
        <v>103336.57</v>
      </c>
      <c r="G14" s="24">
        <v>0</v>
      </c>
      <c r="H14" s="98">
        <v>0</v>
      </c>
      <c r="I14" s="98">
        <v>0</v>
      </c>
      <c r="J14" s="38">
        <f t="shared" si="1"/>
        <v>0</v>
      </c>
      <c r="K14" s="38">
        <v>0</v>
      </c>
    </row>
    <row r="15" spans="1:11" ht="25.5" x14ac:dyDescent="0.25">
      <c r="A15" s="39"/>
      <c r="B15" s="39"/>
      <c r="C15" s="39">
        <v>636</v>
      </c>
      <c r="D15" s="39"/>
      <c r="E15" s="41" t="s">
        <v>232</v>
      </c>
      <c r="F15" s="98">
        <v>834.31</v>
      </c>
      <c r="G15" s="24">
        <v>0</v>
      </c>
      <c r="H15" s="98"/>
      <c r="I15" s="98">
        <v>0</v>
      </c>
      <c r="J15" s="38">
        <f t="shared" si="1"/>
        <v>0</v>
      </c>
      <c r="K15" s="38">
        <v>0</v>
      </c>
    </row>
    <row r="16" spans="1:11" ht="25.5" x14ac:dyDescent="0.25">
      <c r="A16" s="39"/>
      <c r="B16" s="39"/>
      <c r="C16" s="39"/>
      <c r="D16" s="39">
        <v>6361</v>
      </c>
      <c r="E16" s="41" t="s">
        <v>233</v>
      </c>
      <c r="F16" s="98">
        <v>834.31</v>
      </c>
      <c r="G16" s="24">
        <v>0</v>
      </c>
      <c r="H16" s="98"/>
      <c r="I16" s="98">
        <v>0</v>
      </c>
      <c r="J16" s="38">
        <f t="shared" si="1"/>
        <v>0</v>
      </c>
      <c r="K16" s="38">
        <v>0</v>
      </c>
    </row>
    <row r="17" spans="1:11" x14ac:dyDescent="0.25">
      <c r="A17" s="39"/>
      <c r="B17" s="39"/>
      <c r="C17" s="39"/>
      <c r="D17" s="39">
        <v>6362</v>
      </c>
      <c r="E17" s="41" t="s">
        <v>234</v>
      </c>
      <c r="F17" s="98"/>
      <c r="G17" s="24">
        <v>0</v>
      </c>
      <c r="H17" s="98"/>
      <c r="I17" s="98">
        <v>0</v>
      </c>
      <c r="J17" s="38">
        <v>0</v>
      </c>
      <c r="K17" s="38">
        <v>0</v>
      </c>
    </row>
    <row r="18" spans="1:11" x14ac:dyDescent="0.25">
      <c r="A18" s="39"/>
      <c r="B18" s="39"/>
      <c r="C18" s="39">
        <v>638</v>
      </c>
      <c r="D18" s="39"/>
      <c r="E18" s="39" t="s">
        <v>74</v>
      </c>
      <c r="F18" s="98">
        <v>1100230.33</v>
      </c>
      <c r="G18" s="24">
        <v>6900000</v>
      </c>
      <c r="H18" s="24">
        <v>6900000</v>
      </c>
      <c r="I18" s="98">
        <v>305312.32</v>
      </c>
      <c r="J18" s="38">
        <f t="shared" si="1"/>
        <v>27.74985488720348</v>
      </c>
      <c r="K18" s="38">
        <f t="shared" si="2"/>
        <v>4.4248162318840576</v>
      </c>
    </row>
    <row r="19" spans="1:11" x14ac:dyDescent="0.25">
      <c r="A19" s="39"/>
      <c r="B19" s="39"/>
      <c r="C19" s="39"/>
      <c r="D19" s="39">
        <v>6382</v>
      </c>
      <c r="E19" s="39" t="s">
        <v>75</v>
      </c>
      <c r="F19" s="98">
        <v>1100230.33</v>
      </c>
      <c r="G19" s="24">
        <v>6900000</v>
      </c>
      <c r="H19" s="24">
        <v>6900000</v>
      </c>
      <c r="I19" s="98">
        <v>305312.32</v>
      </c>
      <c r="J19" s="38">
        <f t="shared" si="1"/>
        <v>27.74985488720348</v>
      </c>
      <c r="K19" s="38">
        <f t="shared" si="2"/>
        <v>4.4248162318840576</v>
      </c>
    </row>
    <row r="20" spans="1:11" x14ac:dyDescent="0.25">
      <c r="A20" s="39"/>
      <c r="B20" s="39">
        <v>64</v>
      </c>
      <c r="C20" s="39"/>
      <c r="D20" s="39"/>
      <c r="E20" s="39" t="s">
        <v>85</v>
      </c>
      <c r="F20" s="98">
        <v>7.15</v>
      </c>
      <c r="G20" s="24">
        <v>300</v>
      </c>
      <c r="H20" s="98">
        <v>300</v>
      </c>
      <c r="I20" s="98">
        <v>10.56</v>
      </c>
      <c r="J20" s="38">
        <f t="shared" si="1"/>
        <v>147.69230769230771</v>
      </c>
      <c r="K20" s="38">
        <f t="shared" si="2"/>
        <v>3.52</v>
      </c>
    </row>
    <row r="21" spans="1:11" x14ac:dyDescent="0.25">
      <c r="A21" s="39"/>
      <c r="B21" s="39"/>
      <c r="C21" s="39">
        <v>641</v>
      </c>
      <c r="D21" s="39"/>
      <c r="E21" s="39" t="s">
        <v>86</v>
      </c>
      <c r="F21" s="98">
        <v>7.15</v>
      </c>
      <c r="G21" s="24">
        <v>300</v>
      </c>
      <c r="H21" s="98">
        <v>300</v>
      </c>
      <c r="I21" s="98">
        <v>10.56</v>
      </c>
      <c r="J21" s="38">
        <f t="shared" si="1"/>
        <v>147.69230769230771</v>
      </c>
      <c r="K21" s="38">
        <f t="shared" si="2"/>
        <v>3.52</v>
      </c>
    </row>
    <row r="22" spans="1:11" x14ac:dyDescent="0.25">
      <c r="A22" s="39"/>
      <c r="B22" s="39"/>
      <c r="C22" s="39"/>
      <c r="D22" s="39">
        <v>6413</v>
      </c>
      <c r="E22" s="39" t="s">
        <v>87</v>
      </c>
      <c r="F22" s="98">
        <v>7.15</v>
      </c>
      <c r="G22" s="24">
        <v>300</v>
      </c>
      <c r="H22" s="98">
        <v>300</v>
      </c>
      <c r="I22" s="98">
        <v>10.56</v>
      </c>
      <c r="J22" s="38">
        <f t="shared" si="1"/>
        <v>147.69230769230771</v>
      </c>
      <c r="K22" s="38">
        <f t="shared" si="2"/>
        <v>3.52</v>
      </c>
    </row>
    <row r="23" spans="1:11" ht="25.5" x14ac:dyDescent="0.25">
      <c r="A23" s="39"/>
      <c r="B23" s="39">
        <v>65</v>
      </c>
      <c r="C23" s="39"/>
      <c r="D23" s="39"/>
      <c r="E23" s="41" t="s">
        <v>76</v>
      </c>
      <c r="F23" s="98">
        <v>1604164.27</v>
      </c>
      <c r="G23" s="24">
        <v>1500000</v>
      </c>
      <c r="H23" s="24">
        <v>1500000</v>
      </c>
      <c r="I23" s="98">
        <v>1575533.9</v>
      </c>
      <c r="J23" s="38">
        <f t="shared" si="1"/>
        <v>98.215246995870302</v>
      </c>
      <c r="K23" s="38">
        <f t="shared" si="2"/>
        <v>105.03559333333332</v>
      </c>
    </row>
    <row r="24" spans="1:11" ht="25.5" x14ac:dyDescent="0.25">
      <c r="A24" s="39"/>
      <c r="B24" s="39"/>
      <c r="C24" s="39">
        <v>652</v>
      </c>
      <c r="D24" s="39"/>
      <c r="E24" s="41" t="s">
        <v>76</v>
      </c>
      <c r="F24" s="98">
        <v>1604164.27</v>
      </c>
      <c r="G24" s="24">
        <v>1500000</v>
      </c>
      <c r="H24" s="24">
        <v>1500000</v>
      </c>
      <c r="I24" s="98">
        <v>1575533.9</v>
      </c>
      <c r="J24" s="38">
        <f t="shared" si="1"/>
        <v>98.215246995870302</v>
      </c>
      <c r="K24" s="38">
        <f t="shared" si="2"/>
        <v>105.03559333333332</v>
      </c>
    </row>
    <row r="25" spans="1:11" x14ac:dyDescent="0.25">
      <c r="A25" s="39"/>
      <c r="B25" s="39"/>
      <c r="C25" s="39"/>
      <c r="D25" s="39">
        <v>6526</v>
      </c>
      <c r="E25" s="39" t="s">
        <v>77</v>
      </c>
      <c r="F25" s="98">
        <v>1604164.27</v>
      </c>
      <c r="G25" s="24">
        <v>1500000</v>
      </c>
      <c r="H25" s="24">
        <v>1500000</v>
      </c>
      <c r="I25" s="98">
        <v>1575533.9</v>
      </c>
      <c r="J25" s="38">
        <f t="shared" si="1"/>
        <v>98.215246995870302</v>
      </c>
      <c r="K25" s="38">
        <f t="shared" si="2"/>
        <v>105.03559333333332</v>
      </c>
    </row>
    <row r="26" spans="1:11" ht="25.5" x14ac:dyDescent="0.25">
      <c r="A26" s="39"/>
      <c r="B26" s="39">
        <v>66</v>
      </c>
      <c r="C26" s="39"/>
      <c r="D26" s="39"/>
      <c r="E26" s="30" t="s">
        <v>19</v>
      </c>
      <c r="F26" s="98">
        <v>713339.61</v>
      </c>
      <c r="G26" s="24">
        <v>718500</v>
      </c>
      <c r="H26" s="24">
        <v>718500</v>
      </c>
      <c r="I26" s="98">
        <v>1044939.04</v>
      </c>
      <c r="J26" s="38">
        <f t="shared" si="1"/>
        <v>146.48549237298067</v>
      </c>
      <c r="K26" s="38">
        <f t="shared" si="2"/>
        <v>145.43340848990954</v>
      </c>
    </row>
    <row r="27" spans="1:11" x14ac:dyDescent="0.25">
      <c r="A27" s="39"/>
      <c r="B27" s="42"/>
      <c r="C27" s="39">
        <v>661</v>
      </c>
      <c r="D27" s="39"/>
      <c r="E27" s="30" t="s">
        <v>37</v>
      </c>
      <c r="F27" s="98">
        <v>713339.61</v>
      </c>
      <c r="G27" s="24">
        <v>715000</v>
      </c>
      <c r="H27" s="24">
        <v>715000</v>
      </c>
      <c r="I27" s="98">
        <v>1040276.28</v>
      </c>
      <c r="J27" s="38">
        <f t="shared" si="1"/>
        <v>145.83184018058384</v>
      </c>
      <c r="K27" s="38">
        <f t="shared" si="2"/>
        <v>145.49318601398602</v>
      </c>
    </row>
    <row r="28" spans="1:11" x14ac:dyDescent="0.25">
      <c r="A28" s="39"/>
      <c r="B28" s="42"/>
      <c r="C28" s="39"/>
      <c r="D28" s="39">
        <v>6615</v>
      </c>
      <c r="E28" s="30" t="s">
        <v>78</v>
      </c>
      <c r="F28" s="98">
        <v>713339.61</v>
      </c>
      <c r="G28" s="24">
        <v>715000</v>
      </c>
      <c r="H28" s="24">
        <v>715000</v>
      </c>
      <c r="I28" s="98">
        <v>1040276.28</v>
      </c>
      <c r="J28" s="38">
        <f t="shared" si="1"/>
        <v>145.83184018058384</v>
      </c>
      <c r="K28" s="38">
        <f t="shared" si="2"/>
        <v>145.49318601398602</v>
      </c>
    </row>
    <row r="29" spans="1:11" x14ac:dyDescent="0.25">
      <c r="A29" s="39"/>
      <c r="B29" s="42"/>
      <c r="C29" s="39">
        <v>663</v>
      </c>
      <c r="D29" s="39"/>
      <c r="E29" s="30" t="s">
        <v>88</v>
      </c>
      <c r="F29" s="98">
        <v>0</v>
      </c>
      <c r="G29" s="24">
        <v>3500</v>
      </c>
      <c r="H29" s="98">
        <v>3500</v>
      </c>
      <c r="I29" s="98">
        <v>4662.76</v>
      </c>
      <c r="J29" s="38">
        <v>0</v>
      </c>
      <c r="K29" s="38">
        <f t="shared" si="2"/>
        <v>133.22171428571431</v>
      </c>
    </row>
    <row r="30" spans="1:11" x14ac:dyDescent="0.25">
      <c r="A30" s="39"/>
      <c r="B30" s="42"/>
      <c r="C30" s="39"/>
      <c r="D30" s="39">
        <v>6631</v>
      </c>
      <c r="E30" s="30" t="s">
        <v>89</v>
      </c>
      <c r="F30" s="98">
        <v>0</v>
      </c>
      <c r="G30" s="24">
        <v>3500</v>
      </c>
      <c r="H30" s="98">
        <v>3500</v>
      </c>
      <c r="I30" s="98">
        <v>4662.76</v>
      </c>
      <c r="J30" s="38">
        <v>0</v>
      </c>
      <c r="K30" s="38">
        <f t="shared" si="2"/>
        <v>133.22171428571431</v>
      </c>
    </row>
    <row r="31" spans="1:11" ht="25.5" x14ac:dyDescent="0.25">
      <c r="A31" s="39"/>
      <c r="B31" s="39">
        <v>67</v>
      </c>
      <c r="C31" s="39"/>
      <c r="D31" s="39"/>
      <c r="E31" s="30" t="s">
        <v>79</v>
      </c>
      <c r="F31" s="98">
        <f>F32+F35</f>
        <v>7570364.0299999993</v>
      </c>
      <c r="G31" s="24">
        <v>9160800</v>
      </c>
      <c r="H31" s="98">
        <f>H32+H35</f>
        <v>9190800</v>
      </c>
      <c r="I31" s="98">
        <v>8780204.3499999996</v>
      </c>
      <c r="J31" s="38">
        <f t="shared" si="1"/>
        <v>115.98127005789442</v>
      </c>
      <c r="K31" s="38">
        <f t="shared" si="2"/>
        <v>95.532536340688509</v>
      </c>
    </row>
    <row r="32" spans="1:11" ht="25.5" x14ac:dyDescent="0.25">
      <c r="A32" s="39"/>
      <c r="B32" s="42"/>
      <c r="C32" s="39">
        <v>671</v>
      </c>
      <c r="D32" s="39"/>
      <c r="E32" s="30" t="s">
        <v>80</v>
      </c>
      <c r="F32" s="98">
        <f>F33+F34</f>
        <v>514603.97</v>
      </c>
      <c r="G32" s="24">
        <v>560800</v>
      </c>
      <c r="H32" s="98">
        <f>H33+H34</f>
        <v>590800</v>
      </c>
      <c r="I32" s="98">
        <v>754307.49</v>
      </c>
      <c r="J32" s="38">
        <f t="shared" si="1"/>
        <v>146.58019253135572</v>
      </c>
      <c r="K32" s="38">
        <f t="shared" si="2"/>
        <v>127.67560765064319</v>
      </c>
    </row>
    <row r="33" spans="1:11" ht="25.5" x14ac:dyDescent="0.25">
      <c r="A33" s="39"/>
      <c r="B33" s="42"/>
      <c r="C33" s="39"/>
      <c r="D33" s="39">
        <v>6711</v>
      </c>
      <c r="E33" s="30" t="s">
        <v>81</v>
      </c>
      <c r="F33" s="98">
        <v>322248.96999999997</v>
      </c>
      <c r="G33" s="24">
        <v>350800</v>
      </c>
      <c r="H33" s="98">
        <v>464800</v>
      </c>
      <c r="I33" s="98">
        <v>651149.99</v>
      </c>
      <c r="J33" s="38">
        <f t="shared" si="1"/>
        <v>202.0642579555801</v>
      </c>
      <c r="K33" s="38">
        <f t="shared" si="2"/>
        <v>140.09251075731498</v>
      </c>
    </row>
    <row r="34" spans="1:11" ht="25.5" x14ac:dyDescent="0.25">
      <c r="A34" s="39"/>
      <c r="B34" s="42"/>
      <c r="C34" s="39"/>
      <c r="D34" s="39">
        <v>6712</v>
      </c>
      <c r="E34" s="30" t="s">
        <v>90</v>
      </c>
      <c r="F34" s="98">
        <v>192355</v>
      </c>
      <c r="G34" s="24">
        <v>210000</v>
      </c>
      <c r="H34" s="98">
        <v>126000</v>
      </c>
      <c r="I34" s="98">
        <v>103157.5</v>
      </c>
      <c r="J34" s="38">
        <f t="shared" si="1"/>
        <v>53.628707337994854</v>
      </c>
      <c r="K34" s="38">
        <f t="shared" si="2"/>
        <v>81.871031746031747</v>
      </c>
    </row>
    <row r="35" spans="1:11" x14ac:dyDescent="0.25">
      <c r="A35" s="39"/>
      <c r="B35" s="42"/>
      <c r="C35" s="39">
        <v>673</v>
      </c>
      <c r="D35" s="39"/>
      <c r="E35" s="30" t="s">
        <v>82</v>
      </c>
      <c r="F35" s="98">
        <v>7055760.0599999996</v>
      </c>
      <c r="G35" s="24">
        <v>8600000</v>
      </c>
      <c r="H35" s="24">
        <v>8600000</v>
      </c>
      <c r="I35" s="98">
        <v>8025896.8600000003</v>
      </c>
      <c r="J35" s="38">
        <f t="shared" si="1"/>
        <v>113.74957186398429</v>
      </c>
      <c r="K35" s="38">
        <f t="shared" si="2"/>
        <v>93.32438209302326</v>
      </c>
    </row>
    <row r="36" spans="1:11" x14ac:dyDescent="0.25">
      <c r="A36" s="39"/>
      <c r="B36" s="39"/>
      <c r="C36" s="39"/>
      <c r="D36" s="39">
        <v>6731</v>
      </c>
      <c r="E36" s="30" t="s">
        <v>82</v>
      </c>
      <c r="F36" s="98">
        <v>7055760.0599999996</v>
      </c>
      <c r="G36" s="24">
        <v>8600000</v>
      </c>
      <c r="H36" s="24">
        <v>8600000</v>
      </c>
      <c r="I36" s="98">
        <v>8025896.8600000003</v>
      </c>
      <c r="J36" s="38">
        <f t="shared" si="1"/>
        <v>113.74957186398429</v>
      </c>
      <c r="K36" s="38">
        <f t="shared" si="2"/>
        <v>93.32438209302326</v>
      </c>
    </row>
    <row r="37" spans="1:11" x14ac:dyDescent="0.25">
      <c r="A37" s="39"/>
      <c r="B37" s="39">
        <v>68</v>
      </c>
      <c r="C37" s="39"/>
      <c r="D37" s="39"/>
      <c r="E37" s="30" t="s">
        <v>83</v>
      </c>
      <c r="F37" s="98">
        <v>14584.13</v>
      </c>
      <c r="G37" s="98">
        <v>10000</v>
      </c>
      <c r="H37" s="98">
        <v>10000</v>
      </c>
      <c r="I37" s="24">
        <v>51711.69</v>
      </c>
      <c r="J37" s="38">
        <f t="shared" si="1"/>
        <v>354.57507578443148</v>
      </c>
      <c r="K37" s="38">
        <f t="shared" si="2"/>
        <v>517.11689999999999</v>
      </c>
    </row>
    <row r="38" spans="1:11" x14ac:dyDescent="0.25">
      <c r="A38" s="39"/>
      <c r="B38" s="39"/>
      <c r="C38" s="39">
        <v>683</v>
      </c>
      <c r="D38" s="39"/>
      <c r="E38" s="30" t="s">
        <v>84</v>
      </c>
      <c r="F38" s="98">
        <v>14584.13</v>
      </c>
      <c r="G38" s="98">
        <v>10000</v>
      </c>
      <c r="H38" s="98">
        <v>10000</v>
      </c>
      <c r="I38" s="24">
        <v>51711.69</v>
      </c>
      <c r="J38" s="38">
        <f t="shared" si="1"/>
        <v>354.57507578443148</v>
      </c>
      <c r="K38" s="38">
        <f t="shared" si="2"/>
        <v>517.11689999999999</v>
      </c>
    </row>
    <row r="39" spans="1:11" x14ac:dyDescent="0.25">
      <c r="A39" s="39"/>
      <c r="B39" s="39"/>
      <c r="C39" s="39"/>
      <c r="D39" s="39">
        <v>6831</v>
      </c>
      <c r="E39" s="30" t="s">
        <v>84</v>
      </c>
      <c r="F39" s="98">
        <v>14584.13</v>
      </c>
      <c r="G39" s="98">
        <v>10000</v>
      </c>
      <c r="H39" s="98">
        <v>10000</v>
      </c>
      <c r="I39" s="24">
        <v>51711.69</v>
      </c>
      <c r="J39" s="38">
        <f t="shared" si="1"/>
        <v>354.57507578443148</v>
      </c>
      <c r="K39" s="38">
        <f t="shared" si="2"/>
        <v>517.11689999999999</v>
      </c>
    </row>
    <row r="40" spans="1:11" x14ac:dyDescent="0.25">
      <c r="A40" s="42">
        <v>7</v>
      </c>
      <c r="B40" s="39"/>
      <c r="C40" s="40"/>
      <c r="D40" s="40"/>
      <c r="E40" s="30" t="s">
        <v>28</v>
      </c>
      <c r="F40" s="16">
        <v>0</v>
      </c>
      <c r="G40" s="16">
        <v>0</v>
      </c>
      <c r="H40" s="16">
        <v>0</v>
      </c>
      <c r="I40" s="16">
        <v>0</v>
      </c>
      <c r="J40" s="38">
        <v>0</v>
      </c>
      <c r="K40" s="38">
        <v>0</v>
      </c>
    </row>
    <row r="41" spans="1:11" ht="30.75" customHeight="1" x14ac:dyDescent="0.25">
      <c r="A41" s="39"/>
      <c r="B41" s="39">
        <v>72</v>
      </c>
      <c r="C41" s="40"/>
      <c r="D41" s="40"/>
      <c r="E41" s="41" t="s">
        <v>29</v>
      </c>
      <c r="F41" s="98">
        <v>0</v>
      </c>
      <c r="G41" s="98">
        <v>0</v>
      </c>
      <c r="H41" s="98">
        <v>0</v>
      </c>
      <c r="I41" s="24">
        <v>0</v>
      </c>
      <c r="J41" s="38">
        <v>0</v>
      </c>
      <c r="K41" s="38">
        <v>0</v>
      </c>
    </row>
    <row r="42" spans="1:11" x14ac:dyDescent="0.25">
      <c r="A42" s="39"/>
      <c r="B42" s="39"/>
      <c r="C42" s="39">
        <v>721</v>
      </c>
      <c r="D42" s="39"/>
      <c r="E42" s="41" t="s">
        <v>38</v>
      </c>
      <c r="F42" s="98">
        <v>0</v>
      </c>
      <c r="G42" s="98">
        <v>0</v>
      </c>
      <c r="H42" s="98">
        <v>0</v>
      </c>
      <c r="I42" s="24">
        <v>0</v>
      </c>
      <c r="J42" s="38">
        <v>0</v>
      </c>
      <c r="K42" s="38">
        <v>0</v>
      </c>
    </row>
    <row r="43" spans="1:11" x14ac:dyDescent="0.25">
      <c r="A43" s="39"/>
      <c r="B43" s="39"/>
      <c r="C43" s="39"/>
      <c r="D43" s="39">
        <v>7211</v>
      </c>
      <c r="E43" s="41" t="s">
        <v>39</v>
      </c>
      <c r="F43" s="98">
        <v>0</v>
      </c>
      <c r="G43" s="98">
        <v>0</v>
      </c>
      <c r="H43" s="98">
        <v>0</v>
      </c>
      <c r="I43" s="24">
        <v>0</v>
      </c>
      <c r="J43" s="38">
        <v>0</v>
      </c>
      <c r="K43" s="38">
        <v>0</v>
      </c>
    </row>
    <row r="44" spans="1:11" x14ac:dyDescent="0.25">
      <c r="A44" s="39"/>
      <c r="B44" s="39"/>
      <c r="C44" s="39"/>
      <c r="D44" s="39"/>
      <c r="E44" s="41"/>
      <c r="F44" s="25"/>
      <c r="G44" s="25"/>
      <c r="H44" s="25"/>
      <c r="I44" s="24"/>
      <c r="J44" s="38"/>
      <c r="K44" s="38"/>
    </row>
    <row r="45" spans="1:11" ht="18.75" x14ac:dyDescent="0.25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151"/>
    </row>
    <row r="46" spans="1:11" ht="36.75" customHeight="1" x14ac:dyDescent="0.25">
      <c r="A46" s="161" t="s">
        <v>8</v>
      </c>
      <c r="B46" s="162"/>
      <c r="C46" s="162"/>
      <c r="D46" s="162"/>
      <c r="E46" s="163"/>
      <c r="F46" s="20" t="s">
        <v>231</v>
      </c>
      <c r="G46" s="20" t="s">
        <v>246</v>
      </c>
      <c r="H46" s="20" t="s">
        <v>247</v>
      </c>
      <c r="I46" s="95" t="s">
        <v>248</v>
      </c>
      <c r="J46" s="19" t="s">
        <v>30</v>
      </c>
      <c r="K46" s="19" t="s">
        <v>61</v>
      </c>
    </row>
    <row r="47" spans="1:11" x14ac:dyDescent="0.25">
      <c r="A47" s="158">
        <v>1</v>
      </c>
      <c r="B47" s="159"/>
      <c r="C47" s="159"/>
      <c r="D47" s="159"/>
      <c r="E47" s="160"/>
      <c r="F47" s="21">
        <v>2</v>
      </c>
      <c r="G47" s="21">
        <v>3</v>
      </c>
      <c r="H47" s="21">
        <v>4</v>
      </c>
      <c r="I47" s="21">
        <v>5</v>
      </c>
      <c r="J47" s="21" t="s">
        <v>44</v>
      </c>
      <c r="K47" s="21" t="s">
        <v>45</v>
      </c>
    </row>
    <row r="48" spans="1:11" x14ac:dyDescent="0.25">
      <c r="A48" s="30"/>
      <c r="B48" s="30"/>
      <c r="C48" s="30"/>
      <c r="D48" s="30"/>
      <c r="E48" s="22" t="s">
        <v>59</v>
      </c>
      <c r="F48" s="98">
        <v>10914748.720000001</v>
      </c>
      <c r="G48" s="98">
        <v>18289600</v>
      </c>
      <c r="H48" s="98">
        <v>18319600</v>
      </c>
      <c r="I48" s="24">
        <v>13070059.77</v>
      </c>
      <c r="J48" s="38">
        <f>I48/F48*100</f>
        <v>119.7467766349091</v>
      </c>
      <c r="K48" s="38">
        <f>I48/H48*100</f>
        <v>71.344678759361557</v>
      </c>
    </row>
    <row r="49" spans="1:11" x14ac:dyDescent="0.25">
      <c r="A49" s="30">
        <v>3</v>
      </c>
      <c r="B49" s="30"/>
      <c r="C49" s="30"/>
      <c r="D49" s="30"/>
      <c r="E49" s="22" t="s">
        <v>4</v>
      </c>
      <c r="F49" s="98">
        <v>10677820.370000001</v>
      </c>
      <c r="G49" s="98">
        <v>16396200</v>
      </c>
      <c r="H49" s="98">
        <v>16509900</v>
      </c>
      <c r="I49" s="24">
        <v>11559795.119999999</v>
      </c>
      <c r="J49" s="38">
        <f t="shared" ref="J49:J112" si="3">I49/F49*100</f>
        <v>108.25987626161945</v>
      </c>
      <c r="K49" s="38">
        <f t="shared" ref="K49:K112" si="4">I49/H49*100</f>
        <v>70.017353951265605</v>
      </c>
    </row>
    <row r="50" spans="1:11" x14ac:dyDescent="0.25">
      <c r="A50" s="30"/>
      <c r="B50" s="107" t="s">
        <v>140</v>
      </c>
      <c r="C50" s="107"/>
      <c r="D50" s="107"/>
      <c r="E50" s="30" t="s">
        <v>5</v>
      </c>
      <c r="F50" s="98">
        <v>8521799.8800000008</v>
      </c>
      <c r="G50" s="98">
        <v>8775000</v>
      </c>
      <c r="H50" s="98">
        <v>8744900</v>
      </c>
      <c r="I50" s="24">
        <v>9603525.6300000008</v>
      </c>
      <c r="J50" s="38">
        <f t="shared" si="3"/>
        <v>112.69363004567528</v>
      </c>
      <c r="K50" s="38">
        <f t="shared" si="4"/>
        <v>109.81858717652575</v>
      </c>
    </row>
    <row r="51" spans="1:11" x14ac:dyDescent="0.25">
      <c r="A51" s="39"/>
      <c r="B51" s="108"/>
      <c r="C51" s="108">
        <v>311</v>
      </c>
      <c r="D51" s="108"/>
      <c r="E51" s="39" t="s">
        <v>40</v>
      </c>
      <c r="F51" s="98">
        <v>7146578.8900000006</v>
      </c>
      <c r="G51" s="98">
        <v>7216100</v>
      </c>
      <c r="H51" s="98">
        <v>7188200</v>
      </c>
      <c r="I51" s="24">
        <v>8077021.1900000004</v>
      </c>
      <c r="J51" s="38">
        <f t="shared" si="3"/>
        <v>113.01940850750196</v>
      </c>
      <c r="K51" s="38">
        <f t="shared" si="4"/>
        <v>112.36500361703905</v>
      </c>
    </row>
    <row r="52" spans="1:11" x14ac:dyDescent="0.25">
      <c r="A52" s="39"/>
      <c r="B52" s="108"/>
      <c r="C52" s="108"/>
      <c r="D52" s="108">
        <v>3111</v>
      </c>
      <c r="E52" s="39" t="s">
        <v>41</v>
      </c>
      <c r="F52" s="98">
        <v>7101124.9000000004</v>
      </c>
      <c r="G52" s="98">
        <v>7176000</v>
      </c>
      <c r="H52" s="98">
        <v>7148100</v>
      </c>
      <c r="I52" s="24">
        <v>8010321.0499999998</v>
      </c>
      <c r="J52" s="38">
        <f t="shared" si="3"/>
        <v>112.80355102611981</v>
      </c>
      <c r="K52" s="38">
        <f t="shared" si="4"/>
        <v>112.06224101509493</v>
      </c>
    </row>
    <row r="53" spans="1:11" x14ac:dyDescent="0.25">
      <c r="A53" s="39"/>
      <c r="B53" s="108"/>
      <c r="C53" s="108"/>
      <c r="D53" s="108">
        <v>3112</v>
      </c>
      <c r="E53" s="39" t="s">
        <v>91</v>
      </c>
      <c r="F53" s="98">
        <v>2267.61</v>
      </c>
      <c r="G53" s="98">
        <v>2100</v>
      </c>
      <c r="H53" s="98">
        <v>2100</v>
      </c>
      <c r="I53" s="24">
        <v>1709.05</v>
      </c>
      <c r="J53" s="38">
        <f t="shared" si="3"/>
        <v>75.367898359947247</v>
      </c>
      <c r="K53" s="38">
        <f t="shared" si="4"/>
        <v>81.383333333333326</v>
      </c>
    </row>
    <row r="54" spans="1:11" x14ac:dyDescent="0.25">
      <c r="A54" s="39"/>
      <c r="B54" s="108"/>
      <c r="C54" s="108"/>
      <c r="D54" s="108">
        <v>3113</v>
      </c>
      <c r="E54" s="39" t="s">
        <v>92</v>
      </c>
      <c r="F54" s="98">
        <v>43186.38</v>
      </c>
      <c r="G54" s="98">
        <v>38000</v>
      </c>
      <c r="H54" s="98">
        <v>38000</v>
      </c>
      <c r="I54" s="24">
        <v>64991.09</v>
      </c>
      <c r="J54" s="38">
        <f t="shared" si="3"/>
        <v>150.48978404765577</v>
      </c>
      <c r="K54" s="38">
        <f t="shared" si="4"/>
        <v>171.0291842105263</v>
      </c>
    </row>
    <row r="55" spans="1:11" x14ac:dyDescent="0.25">
      <c r="A55" s="39"/>
      <c r="B55" s="108"/>
      <c r="C55" s="108">
        <v>312</v>
      </c>
      <c r="D55" s="108"/>
      <c r="E55" s="39" t="s">
        <v>93</v>
      </c>
      <c r="F55" s="98">
        <v>256047.19</v>
      </c>
      <c r="G55" s="98">
        <v>292000</v>
      </c>
      <c r="H55" s="98">
        <v>292000</v>
      </c>
      <c r="I55" s="24">
        <v>253523.21</v>
      </c>
      <c r="J55" s="38">
        <f t="shared" si="3"/>
        <v>99.014252021277798</v>
      </c>
      <c r="K55" s="38">
        <f t="shared" si="4"/>
        <v>86.82301712328767</v>
      </c>
    </row>
    <row r="56" spans="1:11" x14ac:dyDescent="0.25">
      <c r="A56" s="39"/>
      <c r="B56" s="108"/>
      <c r="C56" s="108"/>
      <c r="D56" s="108">
        <v>3121</v>
      </c>
      <c r="E56" s="39" t="s">
        <v>93</v>
      </c>
      <c r="F56" s="98">
        <v>256047.19</v>
      </c>
      <c r="G56" s="98">
        <v>292000</v>
      </c>
      <c r="H56" s="98">
        <v>292000</v>
      </c>
      <c r="I56" s="24">
        <v>253523.21</v>
      </c>
      <c r="J56" s="38">
        <f t="shared" si="3"/>
        <v>99.014252021277798</v>
      </c>
      <c r="K56" s="38">
        <f t="shared" si="4"/>
        <v>86.82301712328767</v>
      </c>
    </row>
    <row r="57" spans="1:11" x14ac:dyDescent="0.25">
      <c r="A57" s="39"/>
      <c r="B57" s="108"/>
      <c r="C57" s="108">
        <v>313</v>
      </c>
      <c r="D57" s="108"/>
      <c r="E57" s="39" t="s">
        <v>94</v>
      </c>
      <c r="F57" s="98">
        <v>1119173.8</v>
      </c>
      <c r="G57" s="98">
        <v>1266900</v>
      </c>
      <c r="H57" s="98">
        <v>1264700</v>
      </c>
      <c r="I57" s="24">
        <v>1272981.23</v>
      </c>
      <c r="J57" s="38">
        <f t="shared" si="3"/>
        <v>113.74294412538963</v>
      </c>
      <c r="K57" s="38">
        <f t="shared" si="4"/>
        <v>100.65479797580454</v>
      </c>
    </row>
    <row r="58" spans="1:11" x14ac:dyDescent="0.25">
      <c r="A58" s="39"/>
      <c r="B58" s="108"/>
      <c r="C58" s="108"/>
      <c r="D58" s="108">
        <v>3132</v>
      </c>
      <c r="E58" s="39" t="s">
        <v>95</v>
      </c>
      <c r="F58" s="98">
        <v>1119173.8</v>
      </c>
      <c r="G58" s="98">
        <v>1266900</v>
      </c>
      <c r="H58" s="98">
        <v>1264700</v>
      </c>
      <c r="I58" s="24">
        <v>1272981.23</v>
      </c>
      <c r="J58" s="38">
        <f t="shared" si="3"/>
        <v>113.74294412538963</v>
      </c>
      <c r="K58" s="38">
        <f t="shared" si="4"/>
        <v>100.65479797580454</v>
      </c>
    </row>
    <row r="59" spans="1:11" x14ac:dyDescent="0.25">
      <c r="A59" s="39"/>
      <c r="B59" s="108" t="s">
        <v>141</v>
      </c>
      <c r="C59" s="109"/>
      <c r="D59" s="109"/>
      <c r="E59" s="39" t="s">
        <v>13</v>
      </c>
      <c r="F59" s="98">
        <v>1862870.4899999998</v>
      </c>
      <c r="G59" s="98">
        <v>7568600</v>
      </c>
      <c r="H59" s="98">
        <v>7712400</v>
      </c>
      <c r="I59" s="24">
        <v>1870252.69</v>
      </c>
      <c r="J59" s="38">
        <f t="shared" si="3"/>
        <v>100.39628090302726</v>
      </c>
      <c r="K59" s="38">
        <f t="shared" si="4"/>
        <v>24.24994411596909</v>
      </c>
    </row>
    <row r="60" spans="1:11" x14ac:dyDescent="0.25">
      <c r="A60" s="39"/>
      <c r="B60" s="108"/>
      <c r="C60" s="108">
        <v>321</v>
      </c>
      <c r="D60" s="108"/>
      <c r="E60" s="39" t="s">
        <v>42</v>
      </c>
      <c r="F60" s="98">
        <v>246488.21</v>
      </c>
      <c r="G60" s="98">
        <v>258000</v>
      </c>
      <c r="H60" s="98">
        <v>257800</v>
      </c>
      <c r="I60" s="24">
        <v>254954.17</v>
      </c>
      <c r="J60" s="38">
        <f t="shared" si="3"/>
        <v>103.43463080850806</v>
      </c>
      <c r="K60" s="38">
        <f t="shared" si="4"/>
        <v>98.896109387121797</v>
      </c>
    </row>
    <row r="61" spans="1:11" x14ac:dyDescent="0.25">
      <c r="A61" s="39"/>
      <c r="B61" s="108"/>
      <c r="C61" s="108"/>
      <c r="D61" s="108">
        <v>3211</v>
      </c>
      <c r="E61" s="41" t="s">
        <v>43</v>
      </c>
      <c r="F61" s="98">
        <v>58226.9</v>
      </c>
      <c r="G61" s="98">
        <v>51000</v>
      </c>
      <c r="H61" s="98">
        <v>51000</v>
      </c>
      <c r="I61" s="24">
        <v>34756.800000000003</v>
      </c>
      <c r="J61" s="38">
        <f t="shared" si="3"/>
        <v>59.691998028402679</v>
      </c>
      <c r="K61" s="38">
        <f t="shared" si="4"/>
        <v>68.150588235294123</v>
      </c>
    </row>
    <row r="62" spans="1:11" x14ac:dyDescent="0.25">
      <c r="A62" s="39"/>
      <c r="B62" s="108"/>
      <c r="C62" s="109"/>
      <c r="D62" s="108">
        <v>3212</v>
      </c>
      <c r="E62" s="39" t="s">
        <v>96</v>
      </c>
      <c r="F62" s="98">
        <v>140186.65</v>
      </c>
      <c r="G62" s="98">
        <v>148000</v>
      </c>
      <c r="H62" s="98">
        <v>148000</v>
      </c>
      <c r="I62" s="24">
        <v>150276.16</v>
      </c>
      <c r="J62" s="38">
        <f t="shared" si="3"/>
        <v>107.1971974506845</v>
      </c>
      <c r="K62" s="38">
        <f t="shared" si="4"/>
        <v>101.53794594594594</v>
      </c>
    </row>
    <row r="63" spans="1:11" x14ac:dyDescent="0.25">
      <c r="A63" s="39"/>
      <c r="B63" s="108"/>
      <c r="C63" s="109"/>
      <c r="D63" s="108">
        <v>3213</v>
      </c>
      <c r="E63" s="39" t="s">
        <v>97</v>
      </c>
      <c r="F63" s="98">
        <v>48074.66</v>
      </c>
      <c r="G63" s="98">
        <v>59000</v>
      </c>
      <c r="H63" s="98">
        <v>58800</v>
      </c>
      <c r="I63" s="24">
        <v>69921.210000000006</v>
      </c>
      <c r="J63" s="38">
        <f t="shared" si="3"/>
        <v>145.44296309115862</v>
      </c>
      <c r="K63" s="38">
        <f t="shared" si="4"/>
        <v>118.91362244897961</v>
      </c>
    </row>
    <row r="64" spans="1:11" x14ac:dyDescent="0.25">
      <c r="A64" s="39"/>
      <c r="B64" s="108"/>
      <c r="C64" s="109">
        <v>322</v>
      </c>
      <c r="D64" s="109"/>
      <c r="E64" s="39" t="s">
        <v>98</v>
      </c>
      <c r="F64" s="98">
        <v>716868.42999999993</v>
      </c>
      <c r="G64" s="98">
        <v>335000</v>
      </c>
      <c r="H64" s="98">
        <v>334700</v>
      </c>
      <c r="I64" s="24">
        <v>285887.73</v>
      </c>
      <c r="J64" s="38">
        <f t="shared" si="3"/>
        <v>39.880083713548387</v>
      </c>
      <c r="K64" s="38">
        <f t="shared" si="4"/>
        <v>85.41611293695847</v>
      </c>
    </row>
    <row r="65" spans="1:11" x14ac:dyDescent="0.25">
      <c r="A65" s="39"/>
      <c r="B65" s="108"/>
      <c r="C65" s="109"/>
      <c r="D65" s="108">
        <v>3221</v>
      </c>
      <c r="E65" s="39" t="s">
        <v>99</v>
      </c>
      <c r="F65" s="98">
        <v>83255.199999999997</v>
      </c>
      <c r="G65" s="98">
        <v>88900</v>
      </c>
      <c r="H65" s="98">
        <v>88600</v>
      </c>
      <c r="I65" s="24">
        <v>74755.649999999994</v>
      </c>
      <c r="J65" s="38">
        <f t="shared" si="3"/>
        <v>89.790968011607674</v>
      </c>
      <c r="K65" s="38">
        <f t="shared" si="4"/>
        <v>84.374322799097058</v>
      </c>
    </row>
    <row r="66" spans="1:11" x14ac:dyDescent="0.25">
      <c r="A66" s="39"/>
      <c r="B66" s="108"/>
      <c r="C66" s="109"/>
      <c r="D66" s="108">
        <v>3222</v>
      </c>
      <c r="E66" s="39" t="s">
        <v>100</v>
      </c>
      <c r="F66" s="98">
        <v>465365.68</v>
      </c>
      <c r="G66" s="98">
        <v>0</v>
      </c>
      <c r="H66" s="98">
        <v>0</v>
      </c>
      <c r="I66" s="24">
        <v>19567.29</v>
      </c>
      <c r="J66" s="38">
        <f t="shared" si="3"/>
        <v>4.2047127325762403</v>
      </c>
      <c r="K66" s="38">
        <v>0</v>
      </c>
    </row>
    <row r="67" spans="1:11" x14ac:dyDescent="0.25">
      <c r="A67" s="39"/>
      <c r="B67" s="108"/>
      <c r="C67" s="109"/>
      <c r="D67" s="108" t="s">
        <v>142</v>
      </c>
      <c r="E67" s="39" t="s">
        <v>101</v>
      </c>
      <c r="F67" s="98">
        <v>80740.72</v>
      </c>
      <c r="G67" s="98">
        <v>163800</v>
      </c>
      <c r="H67" s="98">
        <v>163800</v>
      </c>
      <c r="I67" s="24">
        <v>86180.4</v>
      </c>
      <c r="J67" s="38">
        <f t="shared" si="3"/>
        <v>106.73722007928588</v>
      </c>
      <c r="K67" s="38">
        <f t="shared" si="4"/>
        <v>52.613186813186807</v>
      </c>
    </row>
    <row r="68" spans="1:11" x14ac:dyDescent="0.25">
      <c r="A68" s="39"/>
      <c r="B68" s="108"/>
      <c r="C68" s="109"/>
      <c r="D68" s="108" t="s">
        <v>143</v>
      </c>
      <c r="E68" s="41" t="s">
        <v>102</v>
      </c>
      <c r="F68" s="98">
        <v>65773.62</v>
      </c>
      <c r="G68" s="98">
        <v>51800</v>
      </c>
      <c r="H68" s="98">
        <v>51800</v>
      </c>
      <c r="I68" s="24">
        <v>47821.760000000002</v>
      </c>
      <c r="J68" s="38">
        <f t="shared" si="3"/>
        <v>72.706595744616166</v>
      </c>
      <c r="K68" s="38">
        <f t="shared" si="4"/>
        <v>92.320000000000007</v>
      </c>
    </row>
    <row r="69" spans="1:11" x14ac:dyDescent="0.25">
      <c r="A69" s="39"/>
      <c r="B69" s="108"/>
      <c r="C69" s="109"/>
      <c r="D69" s="108" t="s">
        <v>144</v>
      </c>
      <c r="E69" s="39" t="s">
        <v>103</v>
      </c>
      <c r="F69" s="98">
        <v>20049.61</v>
      </c>
      <c r="G69" s="98">
        <v>27000</v>
      </c>
      <c r="H69" s="98">
        <v>27000</v>
      </c>
      <c r="I69" s="24">
        <v>54304.38</v>
      </c>
      <c r="J69" s="38">
        <f t="shared" si="3"/>
        <v>270.8500564350129</v>
      </c>
      <c r="K69" s="38">
        <f t="shared" si="4"/>
        <v>201.1273333333333</v>
      </c>
    </row>
    <row r="70" spans="1:11" x14ac:dyDescent="0.25">
      <c r="A70" s="39"/>
      <c r="B70" s="108"/>
      <c r="C70" s="109"/>
      <c r="D70" s="108" t="s">
        <v>145</v>
      </c>
      <c r="E70" s="39" t="s">
        <v>104</v>
      </c>
      <c r="F70" s="98">
        <v>1683.6</v>
      </c>
      <c r="G70" s="98">
        <v>3500</v>
      </c>
      <c r="H70" s="98">
        <v>3500</v>
      </c>
      <c r="I70" s="24">
        <v>3258.25</v>
      </c>
      <c r="J70" s="38">
        <f t="shared" si="3"/>
        <v>193.52874792112144</v>
      </c>
      <c r="K70" s="38">
        <f t="shared" si="4"/>
        <v>93.092857142857142</v>
      </c>
    </row>
    <row r="71" spans="1:11" x14ac:dyDescent="0.25">
      <c r="A71" s="43"/>
      <c r="B71" s="110"/>
      <c r="C71" s="110">
        <v>323</v>
      </c>
      <c r="D71" s="110"/>
      <c r="E71" s="44" t="s">
        <v>105</v>
      </c>
      <c r="F71" s="98">
        <v>834411.71</v>
      </c>
      <c r="G71" s="98">
        <v>6389500</v>
      </c>
      <c r="H71" s="98">
        <v>6533800</v>
      </c>
      <c r="I71" s="24">
        <f>SUM(I72:I80)</f>
        <v>832706.41</v>
      </c>
      <c r="J71" s="38">
        <f t="shared" si="3"/>
        <v>99.795628467390529</v>
      </c>
      <c r="K71" s="38">
        <f t="shared" si="4"/>
        <v>12.744595947228261</v>
      </c>
    </row>
    <row r="72" spans="1:11" ht="18" customHeight="1" x14ac:dyDescent="0.25">
      <c r="A72" s="30"/>
      <c r="B72" s="107"/>
      <c r="C72" s="107"/>
      <c r="D72" s="107" t="s">
        <v>146</v>
      </c>
      <c r="E72" s="44" t="s">
        <v>106</v>
      </c>
      <c r="F72" s="98">
        <v>9755.91</v>
      </c>
      <c r="G72" s="98">
        <v>19700</v>
      </c>
      <c r="H72" s="99">
        <v>19100</v>
      </c>
      <c r="I72" s="24">
        <v>17145.2</v>
      </c>
      <c r="J72" s="38">
        <f t="shared" si="3"/>
        <v>175.74167863377176</v>
      </c>
      <c r="K72" s="38">
        <f t="shared" si="4"/>
        <v>89.765445026178014</v>
      </c>
    </row>
    <row r="73" spans="1:11" x14ac:dyDescent="0.25">
      <c r="A73" s="30"/>
      <c r="B73" s="107"/>
      <c r="C73" s="108"/>
      <c r="D73" s="108" t="s">
        <v>147</v>
      </c>
      <c r="E73" s="39" t="s">
        <v>107</v>
      </c>
      <c r="F73" s="98">
        <v>504423.52</v>
      </c>
      <c r="G73" s="98">
        <v>6005400</v>
      </c>
      <c r="H73" s="99">
        <v>6004000</v>
      </c>
      <c r="I73" s="24">
        <v>299369.34000000003</v>
      </c>
      <c r="J73" s="38">
        <f t="shared" si="3"/>
        <v>59.348806732881933</v>
      </c>
      <c r="K73" s="38">
        <f t="shared" si="4"/>
        <v>4.9861648900732849</v>
      </c>
    </row>
    <row r="74" spans="1:11" x14ac:dyDescent="0.25">
      <c r="A74" s="30"/>
      <c r="B74" s="107"/>
      <c r="C74" s="108"/>
      <c r="D74" s="108" t="s">
        <v>148</v>
      </c>
      <c r="E74" s="39" t="s">
        <v>108</v>
      </c>
      <c r="F74" s="98">
        <v>5856.15</v>
      </c>
      <c r="G74" s="98">
        <v>8900</v>
      </c>
      <c r="H74" s="99">
        <v>8700</v>
      </c>
      <c r="I74" s="24">
        <v>2247.37</v>
      </c>
      <c r="J74" s="38">
        <f t="shared" si="3"/>
        <v>38.37623694748256</v>
      </c>
      <c r="K74" s="38">
        <f t="shared" si="4"/>
        <v>25.831839080459769</v>
      </c>
    </row>
    <row r="75" spans="1:11" x14ac:dyDescent="0.25">
      <c r="A75" s="45"/>
      <c r="B75" s="111"/>
      <c r="C75" s="111"/>
      <c r="D75" s="111" t="s">
        <v>149</v>
      </c>
      <c r="E75" s="37" t="s">
        <v>109</v>
      </c>
      <c r="F75" s="24">
        <v>52309.14</v>
      </c>
      <c r="G75" s="24">
        <v>46200</v>
      </c>
      <c r="H75" s="24">
        <v>46200</v>
      </c>
      <c r="I75" s="24">
        <v>66744.72</v>
      </c>
      <c r="J75" s="38">
        <f t="shared" si="3"/>
        <v>127.59666857455505</v>
      </c>
      <c r="K75" s="38">
        <f t="shared" si="4"/>
        <v>144.46909090909091</v>
      </c>
    </row>
    <row r="76" spans="1:11" x14ac:dyDescent="0.25">
      <c r="A76" s="45"/>
      <c r="B76" s="111"/>
      <c r="C76" s="111"/>
      <c r="D76" s="111" t="s">
        <v>150</v>
      </c>
      <c r="E76" s="37" t="s">
        <v>110</v>
      </c>
      <c r="F76" s="24">
        <v>23264.29</v>
      </c>
      <c r="G76" s="24">
        <v>15000</v>
      </c>
      <c r="H76" s="24">
        <v>15000</v>
      </c>
      <c r="I76" s="24">
        <v>16980.2</v>
      </c>
      <c r="J76" s="38">
        <f t="shared" si="3"/>
        <v>72.988257969617806</v>
      </c>
      <c r="K76" s="38">
        <f t="shared" si="4"/>
        <v>113.20133333333334</v>
      </c>
    </row>
    <row r="77" spans="1:11" x14ac:dyDescent="0.25">
      <c r="A77" s="46"/>
      <c r="B77" s="112"/>
      <c r="C77" s="112"/>
      <c r="D77" s="112" t="s">
        <v>151</v>
      </c>
      <c r="E77" s="46" t="s">
        <v>111</v>
      </c>
      <c r="F77" s="100">
        <v>30597.19</v>
      </c>
      <c r="G77" s="100">
        <v>26500</v>
      </c>
      <c r="H77" s="100">
        <v>26500</v>
      </c>
      <c r="I77" s="100">
        <v>52741.53</v>
      </c>
      <c r="J77" s="38">
        <f t="shared" si="3"/>
        <v>172.37377027106083</v>
      </c>
      <c r="K77" s="38">
        <f t="shared" si="4"/>
        <v>199.02464150943396</v>
      </c>
    </row>
    <row r="78" spans="1:11" ht="16.5" customHeight="1" x14ac:dyDescent="0.25">
      <c r="A78" s="46"/>
      <c r="B78" s="112"/>
      <c r="C78" s="112"/>
      <c r="D78" s="112" t="s">
        <v>152</v>
      </c>
      <c r="E78" s="46" t="s">
        <v>112</v>
      </c>
      <c r="F78" s="100">
        <v>61130.76</v>
      </c>
      <c r="G78" s="100">
        <v>66900</v>
      </c>
      <c r="H78" s="100">
        <v>66900</v>
      </c>
      <c r="I78" s="100">
        <v>48235.55</v>
      </c>
      <c r="J78" s="38">
        <f t="shared" si="3"/>
        <v>78.905529720225957</v>
      </c>
      <c r="K78" s="38">
        <f t="shared" si="4"/>
        <v>72.100971599402101</v>
      </c>
    </row>
    <row r="79" spans="1:11" x14ac:dyDescent="0.25">
      <c r="A79" s="46"/>
      <c r="B79" s="112"/>
      <c r="C79" s="112"/>
      <c r="D79" s="112" t="s">
        <v>153</v>
      </c>
      <c r="E79" s="46" t="s">
        <v>113</v>
      </c>
      <c r="F79" s="100">
        <v>121143.29</v>
      </c>
      <c r="G79" s="100">
        <v>179000</v>
      </c>
      <c r="H79" s="100">
        <v>225500</v>
      </c>
      <c r="I79" s="100">
        <v>125681.33</v>
      </c>
      <c r="J79" s="38">
        <f t="shared" si="3"/>
        <v>103.74601019998715</v>
      </c>
      <c r="K79" s="38">
        <f t="shared" si="4"/>
        <v>55.73451441241685</v>
      </c>
    </row>
    <row r="80" spans="1:11" x14ac:dyDescent="0.25">
      <c r="A80" s="45"/>
      <c r="B80" s="111"/>
      <c r="C80" s="111"/>
      <c r="D80" s="111" t="s">
        <v>154</v>
      </c>
      <c r="E80" s="37" t="s">
        <v>114</v>
      </c>
      <c r="F80" s="24">
        <v>25931.46</v>
      </c>
      <c r="G80" s="24">
        <v>21900</v>
      </c>
      <c r="H80" s="24">
        <v>121900</v>
      </c>
      <c r="I80" s="24">
        <v>203561.17</v>
      </c>
      <c r="J80" s="38">
        <f t="shared" si="3"/>
        <v>784.99694965111883</v>
      </c>
      <c r="K80" s="38">
        <f t="shared" si="4"/>
        <v>166.99029532403611</v>
      </c>
    </row>
    <row r="81" spans="1:11" x14ac:dyDescent="0.25">
      <c r="A81" s="45"/>
      <c r="B81" s="111"/>
      <c r="C81" s="111">
        <v>324</v>
      </c>
      <c r="D81" s="111"/>
      <c r="E81" s="37" t="s">
        <v>115</v>
      </c>
      <c r="F81" s="24">
        <v>0</v>
      </c>
      <c r="G81" s="24">
        <v>7300</v>
      </c>
      <c r="H81" s="24">
        <v>7300</v>
      </c>
      <c r="I81" s="24">
        <v>0</v>
      </c>
      <c r="J81" s="38">
        <v>0</v>
      </c>
      <c r="K81" s="38">
        <f t="shared" si="4"/>
        <v>0</v>
      </c>
    </row>
    <row r="82" spans="1:11" x14ac:dyDescent="0.25">
      <c r="A82" s="45"/>
      <c r="B82" s="111"/>
      <c r="C82" s="111"/>
      <c r="D82" s="111">
        <v>3241</v>
      </c>
      <c r="E82" s="37" t="s">
        <v>115</v>
      </c>
      <c r="F82" s="24">
        <v>0</v>
      </c>
      <c r="G82" s="24">
        <v>7300</v>
      </c>
      <c r="H82" s="24">
        <v>7300</v>
      </c>
      <c r="I82" s="24">
        <v>0</v>
      </c>
      <c r="J82" s="38">
        <v>0</v>
      </c>
      <c r="K82" s="38">
        <f t="shared" si="4"/>
        <v>0</v>
      </c>
    </row>
    <row r="83" spans="1:11" x14ac:dyDescent="0.25">
      <c r="A83" s="45"/>
      <c r="B83" s="111"/>
      <c r="C83" s="111" t="s">
        <v>249</v>
      </c>
      <c r="D83" s="111"/>
      <c r="E83" s="37"/>
      <c r="F83" s="24">
        <v>0</v>
      </c>
      <c r="G83" s="24">
        <v>502800</v>
      </c>
      <c r="H83" s="24">
        <v>502800</v>
      </c>
      <c r="I83" s="24">
        <v>436638.81</v>
      </c>
      <c r="J83" s="38">
        <v>0</v>
      </c>
      <c r="K83" s="38">
        <f t="shared" si="4"/>
        <v>86.84144988066825</v>
      </c>
    </row>
    <row r="84" spans="1:11" x14ac:dyDescent="0.25">
      <c r="A84" s="45"/>
      <c r="B84" s="111"/>
      <c r="C84" s="111"/>
      <c r="D84" s="111" t="s">
        <v>250</v>
      </c>
      <c r="E84" s="37"/>
      <c r="F84" s="24">
        <v>0</v>
      </c>
      <c r="G84" s="24">
        <v>499300</v>
      </c>
      <c r="H84" s="24">
        <v>502800</v>
      </c>
      <c r="I84" s="24">
        <v>436638.81</v>
      </c>
      <c r="J84" s="38">
        <v>0</v>
      </c>
      <c r="K84" s="38">
        <f t="shared" si="4"/>
        <v>86.84144988066825</v>
      </c>
    </row>
    <row r="85" spans="1:11" x14ac:dyDescent="0.25">
      <c r="A85" s="45"/>
      <c r="B85" s="111"/>
      <c r="C85" s="111"/>
      <c r="D85" s="111" t="s">
        <v>251</v>
      </c>
      <c r="E85" s="37"/>
      <c r="F85" s="24">
        <v>0</v>
      </c>
      <c r="G85" s="24">
        <v>3500</v>
      </c>
      <c r="H85" s="24">
        <v>0</v>
      </c>
      <c r="I85" s="24">
        <v>0</v>
      </c>
      <c r="J85" s="38">
        <v>0</v>
      </c>
      <c r="K85" s="38">
        <v>0</v>
      </c>
    </row>
    <row r="86" spans="1:11" x14ac:dyDescent="0.25">
      <c r="A86" s="45"/>
      <c r="B86" s="111"/>
      <c r="C86" s="111">
        <v>329</v>
      </c>
      <c r="D86" s="111"/>
      <c r="E86" s="37" t="s">
        <v>116</v>
      </c>
      <c r="F86" s="24">
        <v>65102.14</v>
      </c>
      <c r="G86" s="24">
        <v>76000</v>
      </c>
      <c r="H86" s="24">
        <v>76000</v>
      </c>
      <c r="I86" s="24">
        <v>60065.57</v>
      </c>
      <c r="J86" s="38">
        <f t="shared" si="3"/>
        <v>92.263587648578067</v>
      </c>
      <c r="K86" s="38">
        <f t="shared" si="4"/>
        <v>79.033644736842106</v>
      </c>
    </row>
    <row r="87" spans="1:11" ht="30" customHeight="1" x14ac:dyDescent="0.25">
      <c r="A87" s="45"/>
      <c r="B87" s="111"/>
      <c r="C87" s="111"/>
      <c r="D87" s="111" t="s">
        <v>155</v>
      </c>
      <c r="E87" s="47" t="s">
        <v>117</v>
      </c>
      <c r="F87" s="24">
        <v>8245.84</v>
      </c>
      <c r="G87" s="24">
        <v>12900</v>
      </c>
      <c r="H87" s="24">
        <v>12900</v>
      </c>
      <c r="I87" s="24">
        <v>8938.02</v>
      </c>
      <c r="J87" s="38">
        <f t="shared" si="3"/>
        <v>108.39429336489673</v>
      </c>
      <c r="K87" s="38">
        <f t="shared" si="4"/>
        <v>69.286976744186049</v>
      </c>
    </row>
    <row r="88" spans="1:11" x14ac:dyDescent="0.25">
      <c r="A88" s="45"/>
      <c r="B88" s="111"/>
      <c r="C88" s="111"/>
      <c r="D88" s="111" t="s">
        <v>156</v>
      </c>
      <c r="E88" s="37" t="s">
        <v>118</v>
      </c>
      <c r="F88" s="24">
        <v>27932.06</v>
      </c>
      <c r="G88" s="24">
        <v>26100</v>
      </c>
      <c r="H88" s="24">
        <v>26100</v>
      </c>
      <c r="I88" s="24">
        <v>25596.49</v>
      </c>
      <c r="J88" s="38">
        <f t="shared" si="3"/>
        <v>91.638389721345291</v>
      </c>
      <c r="K88" s="38">
        <f t="shared" si="4"/>
        <v>98.070842911877392</v>
      </c>
    </row>
    <row r="89" spans="1:11" x14ac:dyDescent="0.25">
      <c r="A89" s="45"/>
      <c r="B89" s="111"/>
      <c r="C89" s="111"/>
      <c r="D89" s="111" t="s">
        <v>157</v>
      </c>
      <c r="E89" s="37" t="s">
        <v>119</v>
      </c>
      <c r="F89" s="24">
        <v>23589.71</v>
      </c>
      <c r="G89" s="24">
        <v>16000</v>
      </c>
      <c r="H89" s="24">
        <v>16000</v>
      </c>
      <c r="I89" s="24">
        <v>6556.87</v>
      </c>
      <c r="J89" s="38">
        <f t="shared" si="3"/>
        <v>27.795466752240699</v>
      </c>
      <c r="K89" s="38">
        <f t="shared" si="4"/>
        <v>40.980437500000001</v>
      </c>
    </row>
    <row r="90" spans="1:11" x14ac:dyDescent="0.25">
      <c r="A90" s="45"/>
      <c r="B90" s="111"/>
      <c r="C90" s="111"/>
      <c r="D90" s="111" t="s">
        <v>158</v>
      </c>
      <c r="E90" s="37" t="s">
        <v>120</v>
      </c>
      <c r="F90" s="24">
        <v>2964.65</v>
      </c>
      <c r="G90" s="24">
        <v>3000</v>
      </c>
      <c r="H90" s="24">
        <v>3000</v>
      </c>
      <c r="I90" s="24">
        <v>3179.5</v>
      </c>
      <c r="J90" s="38">
        <f t="shared" si="3"/>
        <v>107.24706120452667</v>
      </c>
      <c r="K90" s="38">
        <f t="shared" si="4"/>
        <v>105.98333333333333</v>
      </c>
    </row>
    <row r="91" spans="1:11" x14ac:dyDescent="0.25">
      <c r="A91" s="45"/>
      <c r="B91" s="111"/>
      <c r="C91" s="111"/>
      <c r="D91" s="111" t="s">
        <v>159</v>
      </c>
      <c r="E91" s="37" t="s">
        <v>121</v>
      </c>
      <c r="F91" s="24">
        <v>963.73</v>
      </c>
      <c r="G91" s="24">
        <v>2800</v>
      </c>
      <c r="H91" s="24">
        <v>2800</v>
      </c>
      <c r="I91" s="24">
        <v>3291.27</v>
      </c>
      <c r="J91" s="38">
        <f t="shared" si="3"/>
        <v>341.5137019704689</v>
      </c>
      <c r="K91" s="38">
        <f t="shared" si="4"/>
        <v>117.54535714285714</v>
      </c>
    </row>
    <row r="92" spans="1:11" x14ac:dyDescent="0.25">
      <c r="A92" s="45"/>
      <c r="B92" s="111"/>
      <c r="C92" s="111"/>
      <c r="D92" s="111" t="s">
        <v>160</v>
      </c>
      <c r="E92" s="37" t="s">
        <v>122</v>
      </c>
      <c r="F92" s="24">
        <v>157.63</v>
      </c>
      <c r="G92" s="24">
        <v>13300</v>
      </c>
      <c r="H92" s="24">
        <v>13300</v>
      </c>
      <c r="I92" s="24">
        <v>9435.7099999999991</v>
      </c>
      <c r="J92" s="38">
        <f t="shared" si="3"/>
        <v>5985.9861701452764</v>
      </c>
      <c r="K92" s="38">
        <f t="shared" si="4"/>
        <v>70.945187969924802</v>
      </c>
    </row>
    <row r="93" spans="1:11" x14ac:dyDescent="0.25">
      <c r="A93" s="45"/>
      <c r="B93" s="111"/>
      <c r="C93" s="111"/>
      <c r="D93" s="111" t="s">
        <v>161</v>
      </c>
      <c r="E93" s="37" t="s">
        <v>116</v>
      </c>
      <c r="F93" s="24">
        <v>1248.52</v>
      </c>
      <c r="G93" s="24">
        <v>1900</v>
      </c>
      <c r="H93" s="24">
        <v>1900</v>
      </c>
      <c r="I93" s="24">
        <v>3067.71</v>
      </c>
      <c r="J93" s="38">
        <f t="shared" si="3"/>
        <v>245.70771793803866</v>
      </c>
      <c r="K93" s="38">
        <f t="shared" si="4"/>
        <v>161.45842105263156</v>
      </c>
    </row>
    <row r="94" spans="1:11" x14ac:dyDescent="0.25">
      <c r="A94" s="45"/>
      <c r="B94" s="111" t="s">
        <v>162</v>
      </c>
      <c r="C94" s="111"/>
      <c r="D94" s="111"/>
      <c r="E94" s="37" t="s">
        <v>123</v>
      </c>
      <c r="F94" s="24">
        <v>19954.760000000002</v>
      </c>
      <c r="G94" s="24">
        <v>16100</v>
      </c>
      <c r="H94" s="24">
        <v>16100</v>
      </c>
      <c r="I94" s="24">
        <v>26536.06</v>
      </c>
      <c r="J94" s="38">
        <f t="shared" si="3"/>
        <v>132.98110325556408</v>
      </c>
      <c r="K94" s="38">
        <f t="shared" si="4"/>
        <v>164.82024844720499</v>
      </c>
    </row>
    <row r="95" spans="1:11" x14ac:dyDescent="0.25">
      <c r="A95" s="45"/>
      <c r="B95" s="111"/>
      <c r="C95" s="111">
        <v>343</v>
      </c>
      <c r="D95" s="111"/>
      <c r="E95" s="37" t="s">
        <v>124</v>
      </c>
      <c r="F95" s="24">
        <v>19954.760000000002</v>
      </c>
      <c r="G95" s="24">
        <v>16100</v>
      </c>
      <c r="H95" s="24">
        <v>16100</v>
      </c>
      <c r="I95" s="24">
        <v>26536.06</v>
      </c>
      <c r="J95" s="38">
        <f t="shared" si="3"/>
        <v>132.98110325556408</v>
      </c>
      <c r="K95" s="38">
        <f t="shared" si="4"/>
        <v>164.82024844720499</v>
      </c>
    </row>
    <row r="96" spans="1:11" x14ac:dyDescent="0.25">
      <c r="A96" s="45"/>
      <c r="B96" s="111"/>
      <c r="C96" s="111"/>
      <c r="D96" s="111" t="s">
        <v>163</v>
      </c>
      <c r="E96" s="37" t="s">
        <v>125</v>
      </c>
      <c r="F96" s="24">
        <v>19801.060000000001</v>
      </c>
      <c r="G96" s="24">
        <v>15100</v>
      </c>
      <c r="H96" s="24">
        <v>15100</v>
      </c>
      <c r="I96" s="24">
        <v>26320.75</v>
      </c>
      <c r="J96" s="38">
        <f t="shared" si="3"/>
        <v>132.92596456957352</v>
      </c>
      <c r="K96" s="38">
        <f t="shared" si="4"/>
        <v>174.30960264900662</v>
      </c>
    </row>
    <row r="97" spans="1:11" x14ac:dyDescent="0.25">
      <c r="A97" s="45"/>
      <c r="B97" s="111"/>
      <c r="C97" s="111"/>
      <c r="D97" s="111" t="s">
        <v>164</v>
      </c>
      <c r="E97" s="37" t="s">
        <v>126</v>
      </c>
      <c r="F97" s="24">
        <v>153.69999999999999</v>
      </c>
      <c r="G97" s="24">
        <v>300</v>
      </c>
      <c r="H97" s="24">
        <v>300</v>
      </c>
      <c r="I97" s="24">
        <v>215.31</v>
      </c>
      <c r="J97" s="38">
        <f t="shared" si="3"/>
        <v>140.08458035133378</v>
      </c>
      <c r="K97" s="38">
        <f t="shared" si="4"/>
        <v>71.77</v>
      </c>
    </row>
    <row r="98" spans="1:11" x14ac:dyDescent="0.25">
      <c r="A98" s="45"/>
      <c r="B98" s="111"/>
      <c r="C98" s="111"/>
      <c r="D98" s="111" t="s">
        <v>165</v>
      </c>
      <c r="E98" s="37" t="s">
        <v>127</v>
      </c>
      <c r="F98" s="24">
        <v>0</v>
      </c>
      <c r="G98" s="24">
        <v>700</v>
      </c>
      <c r="H98" s="24">
        <v>700</v>
      </c>
      <c r="I98" s="24">
        <v>0</v>
      </c>
      <c r="J98" s="38">
        <v>0</v>
      </c>
      <c r="K98" s="38">
        <f t="shared" si="4"/>
        <v>0</v>
      </c>
    </row>
    <row r="99" spans="1:11" x14ac:dyDescent="0.25">
      <c r="A99" s="45"/>
      <c r="B99" s="111" t="s">
        <v>166</v>
      </c>
      <c r="C99" s="111"/>
      <c r="D99" s="111"/>
      <c r="E99" s="47" t="s">
        <v>128</v>
      </c>
      <c r="F99" s="24">
        <v>262791.15999999997</v>
      </c>
      <c r="G99" s="24">
        <v>0</v>
      </c>
      <c r="H99" s="24">
        <v>0</v>
      </c>
      <c r="I99" s="24">
        <v>0</v>
      </c>
      <c r="J99" s="38">
        <f t="shared" si="3"/>
        <v>0</v>
      </c>
      <c r="K99" s="38">
        <v>0</v>
      </c>
    </row>
    <row r="100" spans="1:11" ht="30" x14ac:dyDescent="0.25">
      <c r="A100" s="45"/>
      <c r="B100" s="111"/>
      <c r="C100" s="111">
        <v>369</v>
      </c>
      <c r="D100" s="111"/>
      <c r="E100" s="47" t="s">
        <v>129</v>
      </c>
      <c r="F100" s="24">
        <v>262791.15999999997</v>
      </c>
      <c r="G100" s="24">
        <v>0</v>
      </c>
      <c r="H100" s="24">
        <v>0</v>
      </c>
      <c r="I100" s="24">
        <v>0</v>
      </c>
      <c r="J100" s="38">
        <f t="shared" si="3"/>
        <v>0</v>
      </c>
      <c r="K100" s="38">
        <v>0</v>
      </c>
    </row>
    <row r="101" spans="1:11" ht="15" customHeight="1" x14ac:dyDescent="0.25">
      <c r="A101" s="45"/>
      <c r="B101" s="111"/>
      <c r="C101" s="111"/>
      <c r="D101" s="111">
        <v>3693</v>
      </c>
      <c r="E101" s="47" t="s">
        <v>130</v>
      </c>
      <c r="F101" s="24">
        <v>262791.15999999997</v>
      </c>
      <c r="G101" s="24">
        <v>0</v>
      </c>
      <c r="H101" s="24">
        <v>0</v>
      </c>
      <c r="I101" s="24">
        <v>0</v>
      </c>
      <c r="J101" s="38">
        <f t="shared" si="3"/>
        <v>0</v>
      </c>
      <c r="K101" s="38">
        <v>0</v>
      </c>
    </row>
    <row r="102" spans="1:11" ht="15" customHeight="1" x14ac:dyDescent="0.25">
      <c r="A102" s="45"/>
      <c r="B102" s="111" t="s">
        <v>167</v>
      </c>
      <c r="C102" s="111"/>
      <c r="D102" s="111"/>
      <c r="E102" s="47" t="s">
        <v>131</v>
      </c>
      <c r="F102" s="24">
        <v>9544.08</v>
      </c>
      <c r="G102" s="24">
        <v>28500</v>
      </c>
      <c r="H102" s="24">
        <v>28500</v>
      </c>
      <c r="I102" s="24">
        <v>59148.91</v>
      </c>
      <c r="J102" s="38">
        <f t="shared" si="3"/>
        <v>619.74449082572653</v>
      </c>
      <c r="K102" s="38">
        <f t="shared" si="4"/>
        <v>207.54003508771933</v>
      </c>
    </row>
    <row r="103" spans="1:11" x14ac:dyDescent="0.25">
      <c r="A103" s="45"/>
      <c r="B103" s="111"/>
      <c r="C103" s="111">
        <v>372</v>
      </c>
      <c r="D103" s="111"/>
      <c r="E103" s="47" t="s">
        <v>132</v>
      </c>
      <c r="F103" s="24">
        <v>9544.08</v>
      </c>
      <c r="G103" s="24">
        <v>28500</v>
      </c>
      <c r="H103" s="24">
        <v>28500</v>
      </c>
      <c r="I103" s="24">
        <v>59148.91</v>
      </c>
      <c r="J103" s="38">
        <f t="shared" si="3"/>
        <v>619.74449082572653</v>
      </c>
      <c r="K103" s="38">
        <f t="shared" si="4"/>
        <v>207.54003508771933</v>
      </c>
    </row>
    <row r="104" spans="1:11" x14ac:dyDescent="0.25">
      <c r="A104" s="45"/>
      <c r="B104" s="111"/>
      <c r="C104" s="111"/>
      <c r="D104" s="111">
        <v>3721</v>
      </c>
      <c r="E104" s="37" t="s">
        <v>133</v>
      </c>
      <c r="F104" s="24">
        <v>9544.08</v>
      </c>
      <c r="G104" s="24">
        <v>28500</v>
      </c>
      <c r="H104" s="24">
        <v>28500</v>
      </c>
      <c r="I104" s="24">
        <v>59148.91</v>
      </c>
      <c r="J104" s="38">
        <f t="shared" si="3"/>
        <v>619.74449082572653</v>
      </c>
      <c r="K104" s="38">
        <f t="shared" si="4"/>
        <v>207.54003508771933</v>
      </c>
    </row>
    <row r="105" spans="1:11" x14ac:dyDescent="0.25">
      <c r="A105" s="45"/>
      <c r="B105" s="111" t="s">
        <v>168</v>
      </c>
      <c r="C105" s="111"/>
      <c r="D105" s="111"/>
      <c r="E105" s="37" t="s">
        <v>134</v>
      </c>
      <c r="F105" s="24">
        <v>860</v>
      </c>
      <c r="G105" s="24">
        <v>8000</v>
      </c>
      <c r="H105" s="24">
        <v>8000</v>
      </c>
      <c r="I105" s="24">
        <v>331.83</v>
      </c>
      <c r="J105" s="38">
        <f t="shared" si="3"/>
        <v>38.584883720930229</v>
      </c>
      <c r="K105" s="38">
        <f t="shared" si="4"/>
        <v>4.1478749999999991</v>
      </c>
    </row>
    <row r="106" spans="1:11" x14ac:dyDescent="0.25">
      <c r="A106" s="45"/>
      <c r="B106" s="111"/>
      <c r="C106" s="111">
        <v>381</v>
      </c>
      <c r="D106" s="111"/>
      <c r="E106" s="37" t="s">
        <v>89</v>
      </c>
      <c r="F106" s="24">
        <v>0</v>
      </c>
      <c r="G106" s="24">
        <v>0</v>
      </c>
      <c r="H106" s="24">
        <v>0</v>
      </c>
      <c r="I106" s="24">
        <v>0</v>
      </c>
      <c r="J106" s="38">
        <v>0</v>
      </c>
      <c r="K106" s="38">
        <v>0</v>
      </c>
    </row>
    <row r="107" spans="1:11" x14ac:dyDescent="0.25">
      <c r="A107" s="45"/>
      <c r="B107" s="111"/>
      <c r="C107" s="111"/>
      <c r="D107" s="111">
        <v>3811</v>
      </c>
      <c r="E107" s="37" t="s">
        <v>135</v>
      </c>
      <c r="F107" s="24">
        <v>0</v>
      </c>
      <c r="G107" s="24">
        <v>0</v>
      </c>
      <c r="H107" s="24">
        <v>0</v>
      </c>
      <c r="I107" s="24">
        <v>0</v>
      </c>
      <c r="J107" s="38">
        <v>0</v>
      </c>
      <c r="K107" s="38">
        <v>0</v>
      </c>
    </row>
    <row r="108" spans="1:11" x14ac:dyDescent="0.25">
      <c r="A108" s="45"/>
      <c r="B108" s="111"/>
      <c r="C108" s="111">
        <v>383</v>
      </c>
      <c r="D108" s="111"/>
      <c r="E108" s="37" t="s">
        <v>136</v>
      </c>
      <c r="F108" s="24">
        <v>860</v>
      </c>
      <c r="G108" s="24">
        <v>8000</v>
      </c>
      <c r="H108" s="24">
        <v>8000</v>
      </c>
      <c r="I108" s="24">
        <v>331.83</v>
      </c>
      <c r="J108" s="38">
        <f t="shared" si="3"/>
        <v>38.584883720930229</v>
      </c>
      <c r="K108" s="38">
        <f t="shared" si="4"/>
        <v>4.1478749999999991</v>
      </c>
    </row>
    <row r="109" spans="1:11" x14ac:dyDescent="0.25">
      <c r="A109" s="45"/>
      <c r="B109" s="111"/>
      <c r="C109" s="111"/>
      <c r="D109" s="111" t="s">
        <v>169</v>
      </c>
      <c r="E109" s="37" t="s">
        <v>137</v>
      </c>
      <c r="F109" s="24">
        <v>0</v>
      </c>
      <c r="G109" s="24">
        <v>6000</v>
      </c>
      <c r="H109" s="24">
        <v>6000</v>
      </c>
      <c r="I109" s="24">
        <v>0</v>
      </c>
      <c r="J109" s="38">
        <v>0</v>
      </c>
      <c r="K109" s="38">
        <f t="shared" si="4"/>
        <v>0</v>
      </c>
    </row>
    <row r="110" spans="1:11" x14ac:dyDescent="0.25">
      <c r="A110" s="45"/>
      <c r="B110" s="111"/>
      <c r="C110" s="111"/>
      <c r="D110" s="111" t="s">
        <v>170</v>
      </c>
      <c r="E110" s="37" t="s">
        <v>138</v>
      </c>
      <c r="F110" s="24">
        <v>260</v>
      </c>
      <c r="G110" s="24">
        <v>1000</v>
      </c>
      <c r="H110" s="24">
        <v>1000</v>
      </c>
      <c r="I110" s="24">
        <v>0</v>
      </c>
      <c r="J110" s="38">
        <f t="shared" si="3"/>
        <v>0</v>
      </c>
      <c r="K110" s="38">
        <f t="shared" si="4"/>
        <v>0</v>
      </c>
    </row>
    <row r="111" spans="1:11" x14ac:dyDescent="0.25">
      <c r="A111" s="45"/>
      <c r="B111" s="111"/>
      <c r="C111" s="111"/>
      <c r="D111" s="111">
        <v>3835</v>
      </c>
      <c r="E111" s="37" t="s">
        <v>139</v>
      </c>
      <c r="F111" s="24">
        <v>600</v>
      </c>
      <c r="G111" s="24">
        <v>1000</v>
      </c>
      <c r="H111" s="24">
        <v>1000</v>
      </c>
      <c r="I111" s="24">
        <v>331.83</v>
      </c>
      <c r="J111" s="38">
        <f t="shared" si="3"/>
        <v>55.304999999999993</v>
      </c>
      <c r="K111" s="38">
        <f t="shared" si="4"/>
        <v>33.182999999999993</v>
      </c>
    </row>
    <row r="112" spans="1:11" x14ac:dyDescent="0.25">
      <c r="A112" s="45">
        <v>4</v>
      </c>
      <c r="B112" s="113"/>
      <c r="C112" s="113"/>
      <c r="D112" s="113"/>
      <c r="E112" s="45" t="s">
        <v>6</v>
      </c>
      <c r="F112" s="24">
        <v>236928.34999999998</v>
      </c>
      <c r="G112" s="24">
        <v>1893400</v>
      </c>
      <c r="H112" s="24">
        <v>1809700</v>
      </c>
      <c r="I112" s="24">
        <v>1510264.65</v>
      </c>
      <c r="J112" s="38">
        <f t="shared" si="3"/>
        <v>637.43517818783607</v>
      </c>
      <c r="K112" s="38">
        <f t="shared" si="4"/>
        <v>83.453868044427253</v>
      </c>
    </row>
    <row r="113" spans="1:11" x14ac:dyDescent="0.25">
      <c r="A113" s="45"/>
      <c r="B113" s="113">
        <v>41</v>
      </c>
      <c r="C113" s="113"/>
      <c r="D113" s="113"/>
      <c r="E113" s="45" t="s">
        <v>7</v>
      </c>
      <c r="F113" s="24">
        <v>0</v>
      </c>
      <c r="G113" s="24">
        <v>13000</v>
      </c>
      <c r="H113" s="24">
        <v>13300</v>
      </c>
      <c r="I113" s="24">
        <v>0</v>
      </c>
      <c r="J113" s="38">
        <v>0</v>
      </c>
      <c r="K113" s="38">
        <f t="shared" ref="K113:K127" si="5">I113/H113*100</f>
        <v>0</v>
      </c>
    </row>
    <row r="114" spans="1:11" x14ac:dyDescent="0.25">
      <c r="A114" s="45"/>
      <c r="B114" s="113"/>
      <c r="C114" s="113">
        <v>412</v>
      </c>
      <c r="D114" s="113"/>
      <c r="E114" s="45" t="s">
        <v>171</v>
      </c>
      <c r="F114" s="24">
        <v>0</v>
      </c>
      <c r="G114" s="24">
        <v>13000</v>
      </c>
      <c r="H114" s="24">
        <v>13300</v>
      </c>
      <c r="I114" s="24">
        <v>0</v>
      </c>
      <c r="J114" s="38">
        <v>0</v>
      </c>
      <c r="K114" s="38">
        <f t="shared" si="5"/>
        <v>0</v>
      </c>
    </row>
    <row r="115" spans="1:11" x14ac:dyDescent="0.25">
      <c r="A115" s="45"/>
      <c r="B115" s="113"/>
      <c r="C115" s="113"/>
      <c r="D115" s="113" t="s">
        <v>172</v>
      </c>
      <c r="E115" s="45" t="s">
        <v>173</v>
      </c>
      <c r="F115" s="24">
        <v>0</v>
      </c>
      <c r="G115" s="24">
        <v>13000</v>
      </c>
      <c r="H115" s="24">
        <v>13300</v>
      </c>
      <c r="I115" s="24">
        <v>0</v>
      </c>
      <c r="J115" s="38">
        <v>0</v>
      </c>
      <c r="K115" s="38">
        <f t="shared" si="5"/>
        <v>0</v>
      </c>
    </row>
    <row r="116" spans="1:11" x14ac:dyDescent="0.25">
      <c r="A116" s="45"/>
      <c r="B116" s="113">
        <v>42</v>
      </c>
      <c r="C116" s="113"/>
      <c r="D116" s="113"/>
      <c r="E116" s="45" t="s">
        <v>174</v>
      </c>
      <c r="F116" s="24">
        <v>236928.34999999998</v>
      </c>
      <c r="G116" s="24">
        <v>1880400</v>
      </c>
      <c r="H116" s="24">
        <v>1796400</v>
      </c>
      <c r="I116" s="24">
        <v>1028068.3</v>
      </c>
      <c r="J116" s="38">
        <f t="shared" ref="J116:J125" si="6">I116/F116*100</f>
        <v>433.91527438569517</v>
      </c>
      <c r="K116" s="38">
        <f t="shared" si="5"/>
        <v>57.229364284123804</v>
      </c>
    </row>
    <row r="117" spans="1:11" x14ac:dyDescent="0.25">
      <c r="A117" s="45"/>
      <c r="B117" s="113"/>
      <c r="C117" s="113">
        <v>422</v>
      </c>
      <c r="D117" s="113"/>
      <c r="E117" s="45" t="s">
        <v>175</v>
      </c>
      <c r="F117" s="24">
        <v>193323.34999999998</v>
      </c>
      <c r="G117" s="24">
        <v>1877400</v>
      </c>
      <c r="H117" s="24">
        <v>1793400</v>
      </c>
      <c r="I117" s="24">
        <v>1028068.3</v>
      </c>
      <c r="J117" s="38">
        <f t="shared" si="6"/>
        <v>531.78692589384582</v>
      </c>
      <c r="K117" s="38">
        <f t="shared" si="5"/>
        <v>57.325097580015616</v>
      </c>
    </row>
    <row r="118" spans="1:11" x14ac:dyDescent="0.25">
      <c r="A118" s="45"/>
      <c r="B118" s="113"/>
      <c r="C118" s="113"/>
      <c r="D118" s="113" t="s">
        <v>176</v>
      </c>
      <c r="E118" s="45" t="s">
        <v>177</v>
      </c>
      <c r="F118" s="24">
        <v>21019.17</v>
      </c>
      <c r="G118" s="24">
        <v>79100</v>
      </c>
      <c r="H118" s="24">
        <v>111600</v>
      </c>
      <c r="I118" s="24">
        <v>34602.879999999997</v>
      </c>
      <c r="J118" s="38">
        <f t="shared" si="6"/>
        <v>164.62533963044211</v>
      </c>
      <c r="K118" s="38">
        <f t="shared" si="5"/>
        <v>31.006164874551967</v>
      </c>
    </row>
    <row r="119" spans="1:11" x14ac:dyDescent="0.25">
      <c r="A119" s="45"/>
      <c r="B119" s="113"/>
      <c r="C119" s="113"/>
      <c r="D119" s="113" t="s">
        <v>178</v>
      </c>
      <c r="E119" s="45" t="s">
        <v>179</v>
      </c>
      <c r="F119" s="24">
        <v>2830.94</v>
      </c>
      <c r="G119" s="24">
        <v>6000</v>
      </c>
      <c r="H119" s="24">
        <v>6000</v>
      </c>
      <c r="I119" s="24">
        <v>5042.4799999999996</v>
      </c>
      <c r="J119" s="38">
        <f t="shared" si="6"/>
        <v>178.1203416533024</v>
      </c>
      <c r="K119" s="38">
        <f t="shared" si="5"/>
        <v>84.041333333333327</v>
      </c>
    </row>
    <row r="120" spans="1:11" x14ac:dyDescent="0.25">
      <c r="A120" s="45"/>
      <c r="B120" s="113"/>
      <c r="C120" s="113"/>
      <c r="D120" s="113" t="s">
        <v>180</v>
      </c>
      <c r="E120" s="45" t="s">
        <v>181</v>
      </c>
      <c r="F120" s="24">
        <v>0</v>
      </c>
      <c r="G120" s="24">
        <v>1300</v>
      </c>
      <c r="H120" s="24">
        <v>1300</v>
      </c>
      <c r="I120" s="24">
        <v>0</v>
      </c>
      <c r="J120" s="38">
        <v>0</v>
      </c>
      <c r="K120" s="38">
        <f t="shared" si="5"/>
        <v>0</v>
      </c>
    </row>
    <row r="121" spans="1:11" x14ac:dyDescent="0.25">
      <c r="A121" s="45"/>
      <c r="B121" s="113"/>
      <c r="C121" s="113"/>
      <c r="D121" s="113" t="s">
        <v>182</v>
      </c>
      <c r="E121" s="45" t="s">
        <v>183</v>
      </c>
      <c r="F121" s="24">
        <v>169006.59</v>
      </c>
      <c r="G121" s="24">
        <v>1784300</v>
      </c>
      <c r="H121" s="24">
        <v>1667800</v>
      </c>
      <c r="I121" s="24">
        <v>988193.04</v>
      </c>
      <c r="J121" s="38">
        <f t="shared" si="6"/>
        <v>584.70680936169424</v>
      </c>
      <c r="K121" s="38">
        <f t="shared" si="5"/>
        <v>59.251291521765204</v>
      </c>
    </row>
    <row r="122" spans="1:11" x14ac:dyDescent="0.25">
      <c r="A122" s="45"/>
      <c r="B122" s="113"/>
      <c r="C122" s="113"/>
      <c r="D122" s="113" t="s">
        <v>184</v>
      </c>
      <c r="E122" s="45" t="s">
        <v>185</v>
      </c>
      <c r="F122" s="24">
        <v>0</v>
      </c>
      <c r="G122" s="24">
        <v>2000</v>
      </c>
      <c r="H122" s="24">
        <v>2000</v>
      </c>
      <c r="I122" s="24">
        <v>0</v>
      </c>
      <c r="J122" s="38">
        <v>0</v>
      </c>
      <c r="K122" s="38">
        <f t="shared" si="5"/>
        <v>0</v>
      </c>
    </row>
    <row r="123" spans="1:11" x14ac:dyDescent="0.25">
      <c r="A123" s="45"/>
      <c r="B123" s="113"/>
      <c r="C123" s="113"/>
      <c r="D123" s="113" t="s">
        <v>186</v>
      </c>
      <c r="E123" s="45" t="s">
        <v>187</v>
      </c>
      <c r="F123" s="24">
        <v>466.65</v>
      </c>
      <c r="G123" s="24">
        <v>4700</v>
      </c>
      <c r="H123" s="24">
        <v>4700</v>
      </c>
      <c r="I123" s="24">
        <v>229.9</v>
      </c>
      <c r="J123" s="38">
        <f t="shared" si="6"/>
        <v>49.266045215900576</v>
      </c>
      <c r="K123" s="38">
        <f t="shared" si="5"/>
        <v>4.8914893617021278</v>
      </c>
    </row>
    <row r="124" spans="1:11" x14ac:dyDescent="0.25">
      <c r="A124" s="45"/>
      <c r="B124" s="113"/>
      <c r="C124" s="113">
        <v>423</v>
      </c>
      <c r="D124" s="113"/>
      <c r="E124" s="45" t="s">
        <v>188</v>
      </c>
      <c r="F124" s="24">
        <v>43605</v>
      </c>
      <c r="G124" s="24">
        <v>0</v>
      </c>
      <c r="H124" s="24">
        <v>0</v>
      </c>
      <c r="I124" s="24">
        <v>0</v>
      </c>
      <c r="J124" s="38">
        <f t="shared" si="6"/>
        <v>0</v>
      </c>
      <c r="K124" s="38">
        <v>0</v>
      </c>
    </row>
    <row r="125" spans="1:11" x14ac:dyDescent="0.25">
      <c r="A125" s="45"/>
      <c r="B125" s="113"/>
      <c r="C125" s="113"/>
      <c r="D125" s="113" t="s">
        <v>189</v>
      </c>
      <c r="E125" s="45" t="s">
        <v>190</v>
      </c>
      <c r="F125" s="24">
        <v>43605</v>
      </c>
      <c r="G125" s="102">
        <v>0</v>
      </c>
      <c r="H125" s="102">
        <v>0</v>
      </c>
      <c r="I125" s="24">
        <v>0</v>
      </c>
      <c r="J125" s="38">
        <f t="shared" si="6"/>
        <v>0</v>
      </c>
      <c r="K125" s="38">
        <v>0</v>
      </c>
    </row>
    <row r="126" spans="1:11" x14ac:dyDescent="0.25">
      <c r="A126" s="45"/>
      <c r="B126" s="113"/>
      <c r="C126" s="113">
        <v>426</v>
      </c>
      <c r="D126" s="113"/>
      <c r="E126" s="45" t="s">
        <v>191</v>
      </c>
      <c r="F126" s="24">
        <v>0</v>
      </c>
      <c r="G126" s="15">
        <v>3000</v>
      </c>
      <c r="H126" s="15">
        <v>3000</v>
      </c>
      <c r="I126" s="24">
        <v>0</v>
      </c>
      <c r="J126" s="38">
        <v>0</v>
      </c>
      <c r="K126" s="38">
        <f t="shared" si="5"/>
        <v>0</v>
      </c>
    </row>
    <row r="127" spans="1:11" x14ac:dyDescent="0.25">
      <c r="A127" s="45"/>
      <c r="B127" s="113"/>
      <c r="C127" s="113"/>
      <c r="D127" s="113" t="s">
        <v>192</v>
      </c>
      <c r="E127" s="45" t="s">
        <v>193</v>
      </c>
      <c r="F127" s="24">
        <v>0</v>
      </c>
      <c r="G127" s="15">
        <v>3000</v>
      </c>
      <c r="H127" s="15">
        <v>3000</v>
      </c>
      <c r="I127" s="24">
        <v>0</v>
      </c>
      <c r="J127" s="38">
        <v>0</v>
      </c>
      <c r="K127" s="38">
        <f t="shared" si="5"/>
        <v>0</v>
      </c>
    </row>
    <row r="128" spans="1:11" x14ac:dyDescent="0.25">
      <c r="A128" s="101"/>
      <c r="B128" s="45" t="s">
        <v>257</v>
      </c>
      <c r="C128" s="45"/>
      <c r="D128" s="45"/>
      <c r="E128" s="45" t="s">
        <v>258</v>
      </c>
      <c r="F128" s="24">
        <v>0</v>
      </c>
      <c r="G128" s="24">
        <v>0</v>
      </c>
      <c r="H128" s="24">
        <v>0</v>
      </c>
      <c r="I128" s="24">
        <v>482196.35</v>
      </c>
      <c r="J128" s="38">
        <v>0</v>
      </c>
      <c r="K128" s="38">
        <v>0</v>
      </c>
    </row>
    <row r="129" spans="1:11" x14ac:dyDescent="0.25">
      <c r="A129" s="101"/>
      <c r="B129" s="101"/>
      <c r="C129" s="45" t="s">
        <v>259</v>
      </c>
      <c r="D129" s="45"/>
      <c r="E129" s="45" t="s">
        <v>260</v>
      </c>
      <c r="F129" s="24">
        <v>0</v>
      </c>
      <c r="G129" s="24">
        <v>0</v>
      </c>
      <c r="H129" s="24">
        <v>0</v>
      </c>
      <c r="I129" s="24">
        <v>482196.35</v>
      </c>
      <c r="J129" s="38">
        <v>0</v>
      </c>
      <c r="K129" s="38">
        <v>0</v>
      </c>
    </row>
    <row r="130" spans="1:11" x14ac:dyDescent="0.25">
      <c r="A130" s="101"/>
      <c r="B130" s="101"/>
      <c r="C130" s="45"/>
      <c r="D130" s="45" t="s">
        <v>261</v>
      </c>
      <c r="E130" s="45" t="s">
        <v>260</v>
      </c>
      <c r="F130" s="24">
        <v>0</v>
      </c>
      <c r="G130" s="24">
        <v>0</v>
      </c>
      <c r="H130" s="24">
        <v>0</v>
      </c>
      <c r="I130" s="24">
        <v>482196.35</v>
      </c>
      <c r="J130" s="38">
        <v>0</v>
      </c>
      <c r="K130" s="38">
        <v>0</v>
      </c>
    </row>
  </sheetData>
  <mergeCells count="12">
    <mergeCell ref="A1:K1"/>
    <mergeCell ref="A2:K2"/>
    <mergeCell ref="A4:K4"/>
    <mergeCell ref="A6:K6"/>
    <mergeCell ref="A47:E47"/>
    <mergeCell ref="A9:E9"/>
    <mergeCell ref="A46:E46"/>
    <mergeCell ref="A8:E8"/>
    <mergeCell ref="A7:K7"/>
    <mergeCell ref="A5:K5"/>
    <mergeCell ref="A45:K45"/>
    <mergeCell ref="A3:K3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41"/>
  <sheetViews>
    <sheetView workbookViewId="0">
      <selection activeCell="M51" sqref="M51"/>
    </sheetView>
  </sheetViews>
  <sheetFormatPr defaultRowHeight="15" x14ac:dyDescent="0.25"/>
  <cols>
    <col min="2" max="2" width="37.7109375" customWidth="1"/>
    <col min="3" max="5" width="25.28515625" customWidth="1"/>
    <col min="6" max="6" width="26.8554687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39" t="s">
        <v>47</v>
      </c>
      <c r="C2" s="139"/>
      <c r="D2" s="139"/>
      <c r="E2" s="139"/>
      <c r="F2" s="139"/>
      <c r="G2" s="139"/>
      <c r="H2" s="139"/>
    </row>
    <row r="3" spans="2:8" ht="18.75" x14ac:dyDescent="0.25">
      <c r="B3" s="17"/>
      <c r="C3" s="17"/>
      <c r="D3" s="17"/>
      <c r="E3" s="17"/>
      <c r="F3" s="18"/>
      <c r="G3" s="18"/>
      <c r="H3" s="18"/>
    </row>
    <row r="4" spans="2:8" ht="33.75" customHeight="1" x14ac:dyDescent="0.25">
      <c r="B4" s="19" t="s">
        <v>8</v>
      </c>
      <c r="C4" s="20" t="s">
        <v>231</v>
      </c>
      <c r="D4" s="20" t="s">
        <v>246</v>
      </c>
      <c r="E4" s="20" t="s">
        <v>247</v>
      </c>
      <c r="F4" s="95" t="s">
        <v>248</v>
      </c>
      <c r="G4" s="19" t="s">
        <v>30</v>
      </c>
      <c r="H4" s="19" t="s">
        <v>61</v>
      </c>
    </row>
    <row r="5" spans="2:8" x14ac:dyDescent="0.25">
      <c r="B5" s="19">
        <v>1</v>
      </c>
      <c r="C5" s="21">
        <v>2</v>
      </c>
      <c r="D5" s="21">
        <v>3</v>
      </c>
      <c r="E5" s="21">
        <v>4</v>
      </c>
      <c r="F5" s="21">
        <v>5</v>
      </c>
      <c r="G5" s="21" t="s">
        <v>44</v>
      </c>
      <c r="H5" s="21" t="s">
        <v>45</v>
      </c>
    </row>
    <row r="6" spans="2:8" x14ac:dyDescent="0.25">
      <c r="B6" s="22" t="s">
        <v>58</v>
      </c>
      <c r="C6" s="23">
        <v>11106860.399999999</v>
      </c>
      <c r="D6" s="23">
        <v>18289600</v>
      </c>
      <c r="E6" s="23">
        <v>18319600</v>
      </c>
      <c r="F6" s="79">
        <f>F7+F12+F14+F16+F22</f>
        <v>11757711.859999999</v>
      </c>
      <c r="G6" s="78">
        <f>F6/C6*100</f>
        <v>105.85990492866915</v>
      </c>
      <c r="H6" s="78">
        <f>F6/E6*100</f>
        <v>64.181051223825847</v>
      </c>
    </row>
    <row r="7" spans="2:8" x14ac:dyDescent="0.25">
      <c r="B7" s="22" t="s">
        <v>20</v>
      </c>
      <c r="C7" s="25">
        <v>514603.97</v>
      </c>
      <c r="D7" s="25">
        <v>560800</v>
      </c>
      <c r="E7" s="25">
        <v>590800</v>
      </c>
      <c r="F7" s="78">
        <v>754307.49</v>
      </c>
      <c r="G7" s="78">
        <f t="shared" ref="G7:G16" si="0">F7/C7*100</f>
        <v>146.58019253135572</v>
      </c>
      <c r="H7" s="78">
        <f t="shared" ref="H7:H16" si="1">F7/E7*100</f>
        <v>127.67560765064319</v>
      </c>
    </row>
    <row r="8" spans="2:8" x14ac:dyDescent="0.25">
      <c r="B8" s="75" t="s">
        <v>236</v>
      </c>
      <c r="C8" s="25">
        <v>365853.97</v>
      </c>
      <c r="D8" s="25">
        <v>360800</v>
      </c>
      <c r="E8" s="25">
        <v>464800</v>
      </c>
      <c r="F8" s="78">
        <v>651149.99</v>
      </c>
      <c r="G8" s="78">
        <f t="shared" si="0"/>
        <v>177.98084574563998</v>
      </c>
      <c r="H8" s="78">
        <f t="shared" si="1"/>
        <v>140.09251075731498</v>
      </c>
    </row>
    <row r="9" spans="2:8" x14ac:dyDescent="0.25">
      <c r="B9" s="76" t="s">
        <v>237</v>
      </c>
      <c r="C9" s="25">
        <v>148750</v>
      </c>
      <c r="D9" s="25">
        <v>200000</v>
      </c>
      <c r="E9" s="25">
        <v>126000</v>
      </c>
      <c r="F9" s="78">
        <v>103157.5</v>
      </c>
      <c r="G9" s="78">
        <f t="shared" si="0"/>
        <v>69.349579831932772</v>
      </c>
      <c r="H9" s="78">
        <f t="shared" si="1"/>
        <v>81.871031746031747</v>
      </c>
    </row>
    <row r="10" spans="2:8" x14ac:dyDescent="0.25">
      <c r="B10" s="22" t="s">
        <v>24</v>
      </c>
      <c r="C10" s="25">
        <v>0</v>
      </c>
      <c r="D10" s="25">
        <v>0</v>
      </c>
      <c r="E10" s="25">
        <v>0</v>
      </c>
      <c r="F10" s="78">
        <v>0</v>
      </c>
      <c r="G10" s="78">
        <v>0</v>
      </c>
      <c r="H10" s="78">
        <v>0</v>
      </c>
    </row>
    <row r="11" spans="2:8" x14ac:dyDescent="0.25">
      <c r="B11" s="77" t="s">
        <v>25</v>
      </c>
      <c r="C11" s="25">
        <v>0</v>
      </c>
      <c r="D11" s="25">
        <v>0</v>
      </c>
      <c r="E11" s="25">
        <v>0</v>
      </c>
      <c r="F11" s="78">
        <v>0</v>
      </c>
      <c r="G11" s="78">
        <v>0</v>
      </c>
      <c r="H11" s="78">
        <v>0</v>
      </c>
    </row>
    <row r="12" spans="2:8" x14ac:dyDescent="0.25">
      <c r="B12" s="22" t="s">
        <v>26</v>
      </c>
      <c r="C12" s="25">
        <v>727930.89</v>
      </c>
      <c r="D12" s="24">
        <v>725300</v>
      </c>
      <c r="E12" s="28">
        <v>725300</v>
      </c>
      <c r="F12" s="25">
        <v>1091998.53</v>
      </c>
      <c r="G12" s="78">
        <f t="shared" si="0"/>
        <v>150.01403910747626</v>
      </c>
      <c r="H12" s="78">
        <f t="shared" si="1"/>
        <v>150.55818695712119</v>
      </c>
    </row>
    <row r="13" spans="2:8" x14ac:dyDescent="0.25">
      <c r="B13" s="77" t="s">
        <v>235</v>
      </c>
      <c r="C13" s="25">
        <v>727930.89</v>
      </c>
      <c r="D13" s="24">
        <v>725300</v>
      </c>
      <c r="E13" s="28">
        <v>725300</v>
      </c>
      <c r="F13" s="25">
        <v>1091998.53</v>
      </c>
      <c r="G13" s="78">
        <f t="shared" si="0"/>
        <v>150.01403910747626</v>
      </c>
      <c r="H13" s="78">
        <f t="shared" si="1"/>
        <v>150.55818695712119</v>
      </c>
    </row>
    <row r="14" spans="2:8" x14ac:dyDescent="0.25">
      <c r="B14" s="22" t="s">
        <v>194</v>
      </c>
      <c r="C14" s="25">
        <v>8659924.3300000001</v>
      </c>
      <c r="D14" s="25">
        <v>10100000</v>
      </c>
      <c r="E14" s="28">
        <v>10100000</v>
      </c>
      <c r="F14" s="78">
        <v>9601430.7599999998</v>
      </c>
      <c r="G14" s="78">
        <f t="shared" si="0"/>
        <v>110.87199372791747</v>
      </c>
      <c r="H14" s="78">
        <f t="shared" si="1"/>
        <v>95.063670891089103</v>
      </c>
    </row>
    <row r="15" spans="2:8" x14ac:dyDescent="0.25">
      <c r="B15" s="77" t="s">
        <v>238</v>
      </c>
      <c r="C15" s="25">
        <v>8659924.3300000001</v>
      </c>
      <c r="D15" s="25">
        <v>10100000</v>
      </c>
      <c r="E15" s="28">
        <v>10100000</v>
      </c>
      <c r="F15" s="78">
        <v>9601430.7599999998</v>
      </c>
      <c r="G15" s="78">
        <f t="shared" si="0"/>
        <v>110.87199372791747</v>
      </c>
      <c r="H15" s="78">
        <f t="shared" si="1"/>
        <v>95.063670891089103</v>
      </c>
    </row>
    <row r="16" spans="2:8" x14ac:dyDescent="0.25">
      <c r="B16" s="22" t="s">
        <v>195</v>
      </c>
      <c r="C16" s="25">
        <v>1204401.21</v>
      </c>
      <c r="D16" s="25">
        <v>6900000</v>
      </c>
      <c r="E16" s="28">
        <v>6900000</v>
      </c>
      <c r="F16" s="78">
        <v>305312.32</v>
      </c>
      <c r="G16" s="78">
        <f t="shared" si="0"/>
        <v>25.349718803420995</v>
      </c>
      <c r="H16" s="78">
        <f t="shared" si="1"/>
        <v>4.4248162318840576</v>
      </c>
    </row>
    <row r="17" spans="2:8" x14ac:dyDescent="0.25">
      <c r="B17" s="30" t="s">
        <v>239</v>
      </c>
      <c r="C17" s="25">
        <v>834.31</v>
      </c>
      <c r="D17" s="25">
        <v>0</v>
      </c>
      <c r="E17" s="28">
        <v>0</v>
      </c>
      <c r="F17" s="78">
        <v>0</v>
      </c>
      <c r="G17" s="78">
        <v>0</v>
      </c>
      <c r="H17" s="78">
        <v>0</v>
      </c>
    </row>
    <row r="18" spans="2:8" x14ac:dyDescent="0.25">
      <c r="B18" s="30" t="s">
        <v>240</v>
      </c>
      <c r="C18" s="25">
        <v>103336.57</v>
      </c>
      <c r="D18" s="25">
        <v>0</v>
      </c>
      <c r="E18" s="28">
        <v>0</v>
      </c>
      <c r="F18" s="78">
        <v>0</v>
      </c>
      <c r="G18" s="78">
        <f t="shared" ref="G18:G27" si="2">F18/C18*100</f>
        <v>0</v>
      </c>
      <c r="H18" s="78">
        <v>0</v>
      </c>
    </row>
    <row r="19" spans="2:8" ht="24" customHeight="1" x14ac:dyDescent="0.25">
      <c r="B19" s="30" t="s">
        <v>242</v>
      </c>
      <c r="C19" s="25">
        <v>1100230.33</v>
      </c>
      <c r="D19" s="25">
        <v>0</v>
      </c>
      <c r="E19" s="28">
        <v>0</v>
      </c>
      <c r="F19" s="78">
        <v>0</v>
      </c>
      <c r="G19" s="78">
        <v>0</v>
      </c>
      <c r="H19" s="78">
        <v>0</v>
      </c>
    </row>
    <row r="20" spans="2:8" x14ac:dyDescent="0.25">
      <c r="B20" s="30" t="s">
        <v>243</v>
      </c>
      <c r="C20" s="25"/>
      <c r="D20" s="25">
        <v>0</v>
      </c>
      <c r="E20" s="28">
        <v>0</v>
      </c>
      <c r="F20" s="115">
        <v>0</v>
      </c>
      <c r="G20" s="78">
        <v>0</v>
      </c>
      <c r="H20" s="78">
        <v>0</v>
      </c>
    </row>
    <row r="21" spans="2:8" x14ac:dyDescent="0.25">
      <c r="B21" s="30" t="s">
        <v>252</v>
      </c>
      <c r="C21" s="25"/>
      <c r="D21" s="25">
        <v>6900000</v>
      </c>
      <c r="E21" s="28">
        <v>6900000</v>
      </c>
      <c r="F21" s="78">
        <v>305312.32</v>
      </c>
      <c r="G21" s="78">
        <v>0</v>
      </c>
      <c r="H21" s="78">
        <f>F21/E21*100</f>
        <v>4.4248162318840576</v>
      </c>
    </row>
    <row r="22" spans="2:8" x14ac:dyDescent="0.25">
      <c r="B22" s="22" t="s">
        <v>196</v>
      </c>
      <c r="C22" s="25">
        <v>0</v>
      </c>
      <c r="D22" s="25">
        <v>3500</v>
      </c>
      <c r="E22" s="28">
        <v>3500</v>
      </c>
      <c r="F22" s="78">
        <v>4662.76</v>
      </c>
      <c r="G22" s="78">
        <v>0</v>
      </c>
      <c r="H22" s="78">
        <f t="shared" ref="H22:H23" si="3">F22/E22*100</f>
        <v>133.22171428571431</v>
      </c>
    </row>
    <row r="23" spans="2:8" x14ac:dyDescent="0.25">
      <c r="B23" s="30" t="s">
        <v>244</v>
      </c>
      <c r="C23" s="25">
        <v>0</v>
      </c>
      <c r="D23" s="25">
        <v>3500</v>
      </c>
      <c r="E23" s="28">
        <v>3500</v>
      </c>
      <c r="F23" s="78">
        <v>4662.76</v>
      </c>
      <c r="G23" s="78">
        <v>0</v>
      </c>
      <c r="H23" s="78">
        <f t="shared" si="3"/>
        <v>133.22171428571431</v>
      </c>
    </row>
    <row r="24" spans="2:8" ht="15.75" customHeight="1" x14ac:dyDescent="0.25">
      <c r="B24" s="22" t="s">
        <v>59</v>
      </c>
      <c r="C24" s="31">
        <v>10914748.720000001</v>
      </c>
      <c r="D24" s="31">
        <v>18289600</v>
      </c>
      <c r="E24" s="32">
        <v>18319600</v>
      </c>
      <c r="F24" s="80">
        <f>F25+F30+F32+F34+F40</f>
        <v>13070059.77</v>
      </c>
      <c r="G24" s="78">
        <f t="shared" si="2"/>
        <v>119.7467766349091</v>
      </c>
      <c r="H24" s="78">
        <f t="shared" ref="H24:H41" si="4">F24/E24*100</f>
        <v>71.344678759361557</v>
      </c>
    </row>
    <row r="25" spans="2:8" ht="15.75" customHeight="1" x14ac:dyDescent="0.25">
      <c r="B25" s="22" t="s">
        <v>20</v>
      </c>
      <c r="C25" s="25">
        <v>316476.40000000002</v>
      </c>
      <c r="D25" s="25">
        <v>560800</v>
      </c>
      <c r="E25" s="25">
        <v>590800</v>
      </c>
      <c r="F25" s="78">
        <v>445031.99</v>
      </c>
      <c r="G25" s="78">
        <f t="shared" si="2"/>
        <v>140.62090885765889</v>
      </c>
      <c r="H25" s="78">
        <f t="shared" si="4"/>
        <v>75.327012525389307</v>
      </c>
    </row>
    <row r="26" spans="2:8" x14ac:dyDescent="0.25">
      <c r="B26" s="75" t="s">
        <v>236</v>
      </c>
      <c r="C26" s="25">
        <v>167726.39999999999</v>
      </c>
      <c r="D26" s="25">
        <v>360800</v>
      </c>
      <c r="E26" s="25">
        <v>464800</v>
      </c>
      <c r="F26" s="78">
        <v>247344.24</v>
      </c>
      <c r="G26" s="78">
        <f t="shared" si="2"/>
        <v>147.4688778868443</v>
      </c>
      <c r="H26" s="78">
        <f t="shared" si="4"/>
        <v>53.215197934595523</v>
      </c>
    </row>
    <row r="27" spans="2:8" x14ac:dyDescent="0.25">
      <c r="B27" s="76" t="s">
        <v>237</v>
      </c>
      <c r="C27" s="25">
        <v>148750</v>
      </c>
      <c r="D27" s="25">
        <v>200000</v>
      </c>
      <c r="E27" s="25">
        <v>126000</v>
      </c>
      <c r="F27" s="78">
        <v>197687.75</v>
      </c>
      <c r="G27" s="78">
        <f t="shared" si="2"/>
        <v>132.89932773109243</v>
      </c>
      <c r="H27" s="78">
        <f t="shared" si="4"/>
        <v>156.89503968253968</v>
      </c>
    </row>
    <row r="28" spans="2:8" x14ac:dyDescent="0.25">
      <c r="B28" s="22" t="s">
        <v>24</v>
      </c>
      <c r="C28" s="25"/>
      <c r="D28" s="25">
        <v>0</v>
      </c>
      <c r="E28" s="25">
        <v>0</v>
      </c>
      <c r="F28" s="78">
        <v>0</v>
      </c>
      <c r="G28" s="78">
        <v>0</v>
      </c>
      <c r="H28" s="78">
        <v>0</v>
      </c>
    </row>
    <row r="29" spans="2:8" x14ac:dyDescent="0.25">
      <c r="B29" s="77" t="s">
        <v>25</v>
      </c>
      <c r="C29" s="25"/>
      <c r="D29" s="25">
        <v>0</v>
      </c>
      <c r="E29" s="25">
        <v>0</v>
      </c>
      <c r="F29" s="78">
        <v>0</v>
      </c>
      <c r="G29" s="78">
        <v>0</v>
      </c>
      <c r="H29" s="78">
        <v>0</v>
      </c>
    </row>
    <row r="30" spans="2:8" x14ac:dyDescent="0.25">
      <c r="B30" s="22" t="s">
        <v>26</v>
      </c>
      <c r="C30" s="25">
        <v>664954.31999999995</v>
      </c>
      <c r="D30" s="25">
        <v>725300</v>
      </c>
      <c r="E30" s="28">
        <v>725300</v>
      </c>
      <c r="F30" s="78">
        <v>624598.73</v>
      </c>
      <c r="G30" s="78">
        <f>F30/C30*100</f>
        <v>93.931073340496539</v>
      </c>
      <c r="H30" s="78">
        <f t="shared" si="4"/>
        <v>86.115914793878389</v>
      </c>
    </row>
    <row r="31" spans="2:8" x14ac:dyDescent="0.25">
      <c r="B31" s="77" t="s">
        <v>235</v>
      </c>
      <c r="C31" s="25">
        <v>664954.31999999995</v>
      </c>
      <c r="D31" s="25">
        <v>725300</v>
      </c>
      <c r="E31" s="28">
        <v>725300</v>
      </c>
      <c r="F31" s="78">
        <v>624598.73</v>
      </c>
      <c r="G31" s="78">
        <f t="shared" ref="G31:G34" si="5">F31/C31*100</f>
        <v>93.931073340496539</v>
      </c>
      <c r="H31" s="78">
        <f t="shared" si="4"/>
        <v>86.115914793878389</v>
      </c>
    </row>
    <row r="32" spans="2:8" x14ac:dyDescent="0.25">
      <c r="B32" s="22" t="s">
        <v>194</v>
      </c>
      <c r="C32" s="25">
        <v>9270116.5899999999</v>
      </c>
      <c r="D32" s="25">
        <v>10100000</v>
      </c>
      <c r="E32" s="28">
        <v>10100000</v>
      </c>
      <c r="F32" s="78">
        <v>10361746.84</v>
      </c>
      <c r="G32" s="78">
        <f t="shared" si="5"/>
        <v>111.77579849618698</v>
      </c>
      <c r="H32" s="78">
        <f t="shared" si="4"/>
        <v>102.59155287128712</v>
      </c>
    </row>
    <row r="33" spans="2:11" x14ac:dyDescent="0.25">
      <c r="B33" s="77" t="s">
        <v>238</v>
      </c>
      <c r="C33" s="24">
        <v>9270116.5899999999</v>
      </c>
      <c r="D33" s="24">
        <v>10100000</v>
      </c>
      <c r="E33" s="24">
        <v>10100000</v>
      </c>
      <c r="F33" s="78">
        <v>10361746.84</v>
      </c>
      <c r="G33" s="78">
        <f t="shared" si="5"/>
        <v>111.77579849618698</v>
      </c>
      <c r="H33" s="78">
        <f t="shared" si="4"/>
        <v>102.59155287128712</v>
      </c>
    </row>
    <row r="34" spans="2:11" ht="15" customHeight="1" x14ac:dyDescent="0.25">
      <c r="B34" s="22" t="s">
        <v>195</v>
      </c>
      <c r="C34" s="33">
        <v>663201.41</v>
      </c>
      <c r="D34" s="33">
        <v>6900000</v>
      </c>
      <c r="E34" s="33">
        <v>6900000</v>
      </c>
      <c r="F34" s="33">
        <v>1638682.21</v>
      </c>
      <c r="G34" s="78">
        <f t="shared" si="5"/>
        <v>247.08665954132996</v>
      </c>
      <c r="H34" s="78">
        <f t="shared" si="4"/>
        <v>23.749017536231882</v>
      </c>
      <c r="I34" s="7"/>
      <c r="J34" s="7"/>
      <c r="K34" s="7"/>
    </row>
    <row r="35" spans="2:11" x14ac:dyDescent="0.25">
      <c r="B35" s="30" t="s">
        <v>239</v>
      </c>
      <c r="C35" s="33">
        <v>400410.25</v>
      </c>
      <c r="D35" s="33">
        <v>0</v>
      </c>
      <c r="E35" s="33">
        <v>0</v>
      </c>
      <c r="F35" s="33">
        <v>0</v>
      </c>
      <c r="G35" s="78">
        <v>0</v>
      </c>
      <c r="H35" s="78">
        <v>0</v>
      </c>
      <c r="I35" s="7"/>
      <c r="J35" s="7"/>
      <c r="K35" s="7"/>
    </row>
    <row r="36" spans="2:11" x14ac:dyDescent="0.25">
      <c r="B36" s="30" t="s">
        <v>240</v>
      </c>
      <c r="C36" s="33">
        <v>0</v>
      </c>
      <c r="D36" s="33">
        <v>0</v>
      </c>
      <c r="E36" s="33">
        <v>0</v>
      </c>
      <c r="F36" s="33">
        <v>0</v>
      </c>
      <c r="G36" s="78">
        <v>0</v>
      </c>
      <c r="H36" s="78">
        <v>0</v>
      </c>
      <c r="I36" s="7"/>
      <c r="J36" s="7"/>
      <c r="K36" s="7"/>
    </row>
    <row r="37" spans="2:11" ht="15.75" customHeight="1" x14ac:dyDescent="0.25">
      <c r="B37" s="30" t="s">
        <v>241</v>
      </c>
      <c r="C37" s="78">
        <v>0</v>
      </c>
      <c r="D37" s="78">
        <v>0</v>
      </c>
      <c r="E37" s="78">
        <v>0</v>
      </c>
      <c r="F37" s="78">
        <v>0</v>
      </c>
      <c r="G37" s="78">
        <v>0</v>
      </c>
      <c r="H37" s="78">
        <v>0</v>
      </c>
    </row>
    <row r="38" spans="2:11" x14ac:dyDescent="0.25">
      <c r="B38" s="30" t="s">
        <v>243</v>
      </c>
      <c r="C38" s="78">
        <v>262791.15999999997</v>
      </c>
      <c r="D38" s="78">
        <v>0</v>
      </c>
      <c r="E38" s="78">
        <v>0</v>
      </c>
      <c r="F38" s="78">
        <v>0</v>
      </c>
      <c r="G38" s="78">
        <v>0</v>
      </c>
      <c r="H38" s="78">
        <v>0</v>
      </c>
    </row>
    <row r="39" spans="2:11" x14ac:dyDescent="0.25">
      <c r="B39" s="30" t="s">
        <v>252</v>
      </c>
      <c r="C39" s="78"/>
      <c r="D39" s="78">
        <v>6900000</v>
      </c>
      <c r="E39" s="78">
        <v>6900000</v>
      </c>
      <c r="F39" s="78">
        <v>1638682.21</v>
      </c>
      <c r="G39" s="78">
        <v>0</v>
      </c>
      <c r="H39" s="78">
        <f>F39/E39*100</f>
        <v>23.749017536231882</v>
      </c>
    </row>
    <row r="40" spans="2:11" x14ac:dyDescent="0.25">
      <c r="B40" s="22" t="s">
        <v>196</v>
      </c>
      <c r="C40" s="78">
        <v>0</v>
      </c>
      <c r="D40" s="78">
        <v>3500</v>
      </c>
      <c r="E40" s="78">
        <v>3500</v>
      </c>
      <c r="F40" s="78">
        <v>0</v>
      </c>
      <c r="G40" s="78">
        <v>0</v>
      </c>
      <c r="H40" s="78">
        <f t="shared" si="4"/>
        <v>0</v>
      </c>
    </row>
    <row r="41" spans="2:11" x14ac:dyDescent="0.25">
      <c r="B41" s="30" t="s">
        <v>197</v>
      </c>
      <c r="C41" s="78">
        <v>0</v>
      </c>
      <c r="D41" s="78">
        <v>3500</v>
      </c>
      <c r="E41" s="78">
        <v>3500</v>
      </c>
      <c r="F41" s="78">
        <v>0</v>
      </c>
      <c r="G41" s="78">
        <v>0</v>
      </c>
      <c r="H41" s="78">
        <f t="shared" si="4"/>
        <v>0</v>
      </c>
    </row>
  </sheetData>
  <mergeCells count="1">
    <mergeCell ref="B2:H2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5"/>
  <sheetViews>
    <sheetView workbookViewId="0">
      <selection activeCell="D17" sqref="D17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.75" x14ac:dyDescent="0.25">
      <c r="B1" s="81"/>
      <c r="C1" s="81"/>
      <c r="D1" s="81"/>
      <c r="E1" s="81"/>
      <c r="F1" s="82"/>
      <c r="G1" s="82"/>
      <c r="H1" s="82"/>
    </row>
    <row r="2" spans="2:8" ht="15.75" customHeight="1" x14ac:dyDescent="0.25">
      <c r="B2" s="139" t="s">
        <v>48</v>
      </c>
      <c r="C2" s="139"/>
      <c r="D2" s="139"/>
      <c r="E2" s="139"/>
      <c r="F2" s="139"/>
      <c r="G2" s="139"/>
      <c r="H2" s="139"/>
    </row>
    <row r="3" spans="2:8" ht="18.75" x14ac:dyDescent="0.25">
      <c r="B3" s="17"/>
      <c r="C3" s="17"/>
      <c r="D3" s="17"/>
      <c r="E3" s="17"/>
      <c r="F3" s="18"/>
      <c r="G3" s="18"/>
      <c r="H3" s="18"/>
    </row>
    <row r="4" spans="2:8" ht="25.5" x14ac:dyDescent="0.25">
      <c r="B4" s="19" t="s">
        <v>8</v>
      </c>
      <c r="C4" s="20" t="s">
        <v>231</v>
      </c>
      <c r="D4" s="20" t="s">
        <v>246</v>
      </c>
      <c r="E4" s="20" t="s">
        <v>247</v>
      </c>
      <c r="F4" s="95" t="s">
        <v>248</v>
      </c>
      <c r="G4" s="19" t="s">
        <v>30</v>
      </c>
      <c r="H4" s="19" t="s">
        <v>61</v>
      </c>
    </row>
    <row r="5" spans="2:8" x14ac:dyDescent="0.25">
      <c r="B5" s="21">
        <v>1</v>
      </c>
      <c r="C5" s="21">
        <v>2</v>
      </c>
      <c r="D5" s="21">
        <v>3</v>
      </c>
      <c r="E5" s="21">
        <v>4</v>
      </c>
      <c r="F5" s="21">
        <v>5</v>
      </c>
      <c r="G5" s="21" t="s">
        <v>44</v>
      </c>
      <c r="H5" s="21" t="s">
        <v>45</v>
      </c>
    </row>
    <row r="6" spans="2:8" ht="15.75" customHeight="1" x14ac:dyDescent="0.25">
      <c r="B6" s="22" t="s">
        <v>59</v>
      </c>
      <c r="C6" s="25">
        <v>10914748.720000001</v>
      </c>
      <c r="D6" s="25">
        <v>18289600</v>
      </c>
      <c r="E6" s="25">
        <v>18319600</v>
      </c>
      <c r="F6" s="78">
        <v>13070059.77</v>
      </c>
      <c r="G6" s="78">
        <f>F6/C6*100</f>
        <v>119.7467766349091</v>
      </c>
      <c r="H6" s="78">
        <f>F6/E6*100</f>
        <v>71.344678759361557</v>
      </c>
    </row>
    <row r="7" spans="2:8" ht="15.75" customHeight="1" x14ac:dyDescent="0.25">
      <c r="B7" s="22" t="s">
        <v>198</v>
      </c>
      <c r="C7" s="25">
        <v>10914748.720000001</v>
      </c>
      <c r="D7" s="25">
        <v>18289600</v>
      </c>
      <c r="E7" s="25">
        <v>18319600</v>
      </c>
      <c r="F7" s="25">
        <f>F8+F9+F10</f>
        <v>13070059.77</v>
      </c>
      <c r="G7" s="78">
        <f t="shared" ref="G7:G10" si="0">F7/C7*100</f>
        <v>119.7467766349091</v>
      </c>
      <c r="H7" s="78">
        <f t="shared" ref="H7:H10" si="1">F7/E7*100</f>
        <v>71.344678759361557</v>
      </c>
    </row>
    <row r="8" spans="2:8" x14ac:dyDescent="0.25">
      <c r="B8" s="83" t="s">
        <v>199</v>
      </c>
      <c r="C8" s="25">
        <v>58671.4</v>
      </c>
      <c r="D8" s="25">
        <v>160300</v>
      </c>
      <c r="E8" s="25">
        <v>90300</v>
      </c>
      <c r="F8" s="78">
        <v>63544.480000000003</v>
      </c>
      <c r="G8" s="78">
        <f t="shared" si="0"/>
        <v>108.30571624334854</v>
      </c>
      <c r="H8" s="78">
        <f t="shared" si="1"/>
        <v>70.370409745293472</v>
      </c>
    </row>
    <row r="9" spans="2:8" x14ac:dyDescent="0.25">
      <c r="B9" s="84" t="s">
        <v>200</v>
      </c>
      <c r="C9" s="25">
        <v>67858.399999999994</v>
      </c>
      <c r="D9" s="25">
        <v>110500</v>
      </c>
      <c r="E9" s="25">
        <v>110500</v>
      </c>
      <c r="F9" s="85">
        <v>105123.55</v>
      </c>
      <c r="G9" s="78">
        <f t="shared" si="0"/>
        <v>154.91604576588898</v>
      </c>
      <c r="H9" s="78">
        <f t="shared" si="1"/>
        <v>95.134434389140281</v>
      </c>
    </row>
    <row r="10" spans="2:8" ht="25.5" x14ac:dyDescent="0.25">
      <c r="B10" s="74" t="s">
        <v>201</v>
      </c>
      <c r="C10" s="25">
        <v>10788218.92</v>
      </c>
      <c r="D10" s="25">
        <v>18018800</v>
      </c>
      <c r="E10" s="25">
        <v>18118800</v>
      </c>
      <c r="F10" s="78">
        <v>12901391.74</v>
      </c>
      <c r="G10" s="78">
        <f t="shared" si="0"/>
        <v>119.58778215079084</v>
      </c>
      <c r="H10" s="78">
        <f t="shared" si="1"/>
        <v>71.204449190895645</v>
      </c>
    </row>
    <row r="11" spans="2:8" x14ac:dyDescent="0.25">
      <c r="B11" s="30" t="s">
        <v>17</v>
      </c>
      <c r="C11" s="25"/>
      <c r="D11" s="25"/>
      <c r="E11" s="28"/>
      <c r="F11" s="24"/>
      <c r="G11" s="24"/>
      <c r="H11" s="24"/>
    </row>
    <row r="12" spans="2:8" x14ac:dyDescent="0.25">
      <c r="H12" s="114"/>
    </row>
    <row r="13" spans="2:8" x14ac:dyDescent="0.25">
      <c r="B13" s="7"/>
      <c r="C13" s="7"/>
      <c r="D13" s="7"/>
      <c r="E13" s="7"/>
      <c r="F13" s="7"/>
      <c r="G13" s="7"/>
      <c r="H13" s="7"/>
    </row>
    <row r="14" spans="2:8" x14ac:dyDescent="0.25">
      <c r="B14" s="7"/>
      <c r="C14" s="7"/>
      <c r="D14" s="7"/>
      <c r="E14" s="7"/>
      <c r="F14" s="7"/>
      <c r="G14" s="7"/>
      <c r="H14" s="7"/>
    </row>
    <row r="15" spans="2:8" x14ac:dyDescent="0.25">
      <c r="B15" s="7"/>
      <c r="C15" s="7"/>
      <c r="D15" s="7"/>
      <c r="E15" s="7"/>
      <c r="F15" s="7"/>
      <c r="G15" s="7"/>
      <c r="H15" s="7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workbookViewId="0">
      <selection activeCell="J8" sqref="J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2:12" ht="15.75" customHeight="1" x14ac:dyDescent="0.25">
      <c r="B2" s="139" t="s">
        <v>12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2:12" ht="18.75" x14ac:dyDescent="0.25">
      <c r="B3" s="17"/>
      <c r="C3" s="17"/>
      <c r="D3" s="17"/>
      <c r="E3" s="17"/>
      <c r="F3" s="17"/>
      <c r="G3" s="17"/>
      <c r="H3" s="17"/>
      <c r="I3" s="17"/>
      <c r="J3" s="18"/>
      <c r="K3" s="18"/>
      <c r="L3" s="18"/>
    </row>
    <row r="4" spans="2:12" ht="18" customHeight="1" x14ac:dyDescent="0.25">
      <c r="B4" s="139" t="s">
        <v>64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</row>
    <row r="5" spans="2:12" ht="15.75" customHeight="1" x14ac:dyDescent="0.25">
      <c r="B5" s="139" t="s">
        <v>49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</row>
    <row r="6" spans="2:12" ht="18.75" x14ac:dyDescent="0.25">
      <c r="B6" s="17"/>
      <c r="C6" s="17"/>
      <c r="D6" s="17"/>
      <c r="E6" s="17"/>
      <c r="F6" s="17"/>
      <c r="G6" s="17"/>
      <c r="H6" s="17"/>
      <c r="I6" s="17"/>
      <c r="J6" s="18"/>
      <c r="K6" s="18"/>
      <c r="L6" s="18"/>
    </row>
    <row r="7" spans="2:12" ht="25.5" customHeight="1" x14ac:dyDescent="0.25">
      <c r="B7" s="161" t="s">
        <v>8</v>
      </c>
      <c r="C7" s="162"/>
      <c r="D7" s="162"/>
      <c r="E7" s="162"/>
      <c r="F7" s="163"/>
      <c r="G7" s="20" t="s">
        <v>231</v>
      </c>
      <c r="H7" s="20" t="s">
        <v>246</v>
      </c>
      <c r="I7" s="20" t="s">
        <v>247</v>
      </c>
      <c r="J7" s="20" t="s">
        <v>248</v>
      </c>
      <c r="K7" s="35" t="s">
        <v>30</v>
      </c>
      <c r="L7" s="35" t="s">
        <v>61</v>
      </c>
    </row>
    <row r="8" spans="2:12" x14ac:dyDescent="0.25">
      <c r="B8" s="161">
        <v>1</v>
      </c>
      <c r="C8" s="162"/>
      <c r="D8" s="162"/>
      <c r="E8" s="162"/>
      <c r="F8" s="163"/>
      <c r="G8" s="36">
        <v>2</v>
      </c>
      <c r="H8" s="36">
        <v>3</v>
      </c>
      <c r="I8" s="36">
        <v>4</v>
      </c>
      <c r="J8" s="36">
        <v>5</v>
      </c>
      <c r="K8" s="36" t="s">
        <v>44</v>
      </c>
      <c r="L8" s="36" t="s">
        <v>45</v>
      </c>
    </row>
    <row r="9" spans="2:12" ht="25.5" x14ac:dyDescent="0.25">
      <c r="B9" s="22">
        <v>8</v>
      </c>
      <c r="C9" s="22"/>
      <c r="D9" s="22"/>
      <c r="E9" s="22"/>
      <c r="F9" s="22" t="s">
        <v>9</v>
      </c>
      <c r="G9" s="86">
        <v>0</v>
      </c>
      <c r="H9" s="86">
        <v>0</v>
      </c>
      <c r="I9" s="86">
        <v>0</v>
      </c>
      <c r="J9" s="37">
        <v>0</v>
      </c>
      <c r="K9" s="37"/>
      <c r="L9" s="37"/>
    </row>
    <row r="10" spans="2:12" x14ac:dyDescent="0.25">
      <c r="B10" s="22"/>
      <c r="C10" s="30">
        <v>84</v>
      </c>
      <c r="D10" s="30"/>
      <c r="E10" s="30"/>
      <c r="F10" s="30" t="s">
        <v>14</v>
      </c>
      <c r="G10" s="86">
        <v>0</v>
      </c>
      <c r="H10" s="86">
        <v>0</v>
      </c>
      <c r="I10" s="86">
        <v>0</v>
      </c>
      <c r="J10" s="37">
        <v>0</v>
      </c>
      <c r="K10" s="37"/>
      <c r="L10" s="37"/>
    </row>
    <row r="11" spans="2:12" ht="51" x14ac:dyDescent="0.25">
      <c r="B11" s="39"/>
      <c r="C11" s="39"/>
      <c r="D11" s="39">
        <v>841</v>
      </c>
      <c r="E11" s="39"/>
      <c r="F11" s="41" t="s">
        <v>50</v>
      </c>
      <c r="G11" s="86">
        <v>0</v>
      </c>
      <c r="H11" s="86">
        <v>0</v>
      </c>
      <c r="I11" s="86">
        <v>0</v>
      </c>
      <c r="J11" s="37">
        <v>0</v>
      </c>
      <c r="K11" s="37"/>
      <c r="L11" s="37"/>
    </row>
    <row r="12" spans="2:12" ht="25.5" x14ac:dyDescent="0.25">
      <c r="B12" s="39"/>
      <c r="C12" s="39"/>
      <c r="D12" s="39"/>
      <c r="E12" s="39">
        <v>8413</v>
      </c>
      <c r="F12" s="41" t="s">
        <v>51</v>
      </c>
      <c r="G12" s="86">
        <v>0</v>
      </c>
      <c r="H12" s="86">
        <v>0</v>
      </c>
      <c r="I12" s="86">
        <v>0</v>
      </c>
      <c r="J12" s="37">
        <v>0</v>
      </c>
      <c r="K12" s="37"/>
      <c r="L12" s="37"/>
    </row>
    <row r="13" spans="2:12" x14ac:dyDescent="0.25">
      <c r="B13" s="39"/>
      <c r="C13" s="39"/>
      <c r="D13" s="39"/>
      <c r="E13" s="40" t="s">
        <v>23</v>
      </c>
      <c r="F13" s="83"/>
      <c r="G13" s="86">
        <v>0</v>
      </c>
      <c r="H13" s="86">
        <v>0</v>
      </c>
      <c r="I13" s="86">
        <v>0</v>
      </c>
      <c r="J13" s="37">
        <v>0</v>
      </c>
      <c r="K13" s="37"/>
      <c r="L13" s="37"/>
    </row>
    <row r="14" spans="2:12" ht="25.5" x14ac:dyDescent="0.25">
      <c r="B14" s="87">
        <v>5</v>
      </c>
      <c r="C14" s="87"/>
      <c r="D14" s="87"/>
      <c r="E14" s="87"/>
      <c r="F14" s="88" t="s">
        <v>10</v>
      </c>
      <c r="G14" s="86">
        <v>0</v>
      </c>
      <c r="H14" s="86">
        <v>0</v>
      </c>
      <c r="I14" s="86">
        <v>0</v>
      </c>
      <c r="J14" s="37">
        <v>0</v>
      </c>
      <c r="K14" s="37"/>
      <c r="L14" s="37"/>
    </row>
    <row r="15" spans="2:12" ht="25.5" x14ac:dyDescent="0.25">
      <c r="B15" s="30"/>
      <c r="C15" s="30">
        <v>54</v>
      </c>
      <c r="D15" s="30"/>
      <c r="E15" s="30"/>
      <c r="F15" s="44" t="s">
        <v>15</v>
      </c>
      <c r="G15" s="86">
        <v>0</v>
      </c>
      <c r="H15" s="86">
        <v>0</v>
      </c>
      <c r="I15" s="86">
        <v>0</v>
      </c>
      <c r="J15" s="37">
        <v>0</v>
      </c>
      <c r="K15" s="37"/>
      <c r="L15" s="37"/>
    </row>
    <row r="16" spans="2:12" ht="63.75" x14ac:dyDescent="0.25">
      <c r="B16" s="30"/>
      <c r="C16" s="30"/>
      <c r="D16" s="30">
        <v>541</v>
      </c>
      <c r="E16" s="41"/>
      <c r="F16" s="41" t="s">
        <v>52</v>
      </c>
      <c r="G16" s="86">
        <v>0</v>
      </c>
      <c r="H16" s="86">
        <v>0</v>
      </c>
      <c r="I16" s="86">
        <v>0</v>
      </c>
      <c r="J16" s="37">
        <v>0</v>
      </c>
      <c r="K16" s="37"/>
      <c r="L16" s="37"/>
    </row>
    <row r="17" spans="2:12" ht="38.25" x14ac:dyDescent="0.25">
      <c r="B17" s="30"/>
      <c r="C17" s="30"/>
      <c r="D17" s="30"/>
      <c r="E17" s="41">
        <v>5413</v>
      </c>
      <c r="F17" s="41" t="s">
        <v>53</v>
      </c>
      <c r="G17" s="86">
        <v>0</v>
      </c>
      <c r="H17" s="86">
        <v>0</v>
      </c>
      <c r="I17" s="86">
        <v>0</v>
      </c>
      <c r="J17" s="37">
        <v>0</v>
      </c>
      <c r="K17" s="37"/>
      <c r="L17" s="37"/>
    </row>
    <row r="18" spans="2:12" x14ac:dyDescent="0.25">
      <c r="B18" s="43"/>
      <c r="C18" s="87"/>
      <c r="D18" s="87"/>
      <c r="E18" s="87"/>
      <c r="F18" s="88" t="s">
        <v>23</v>
      </c>
      <c r="G18" s="86"/>
      <c r="H18" s="86"/>
      <c r="I18" s="86"/>
      <c r="J18" s="37"/>
      <c r="K18" s="37"/>
      <c r="L18" s="37"/>
    </row>
    <row r="20" spans="2:12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2:12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2:12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7"/>
  <sheetViews>
    <sheetView workbookViewId="0">
      <selection activeCell="C5" sqref="C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"/>
      <c r="C1" s="2"/>
      <c r="D1" s="2"/>
      <c r="E1" s="2"/>
      <c r="F1" s="3"/>
      <c r="G1" s="3"/>
      <c r="H1" s="3"/>
    </row>
    <row r="2" spans="2:8" ht="15.75" customHeight="1" x14ac:dyDescent="0.25">
      <c r="B2" s="139" t="s">
        <v>54</v>
      </c>
      <c r="C2" s="139"/>
      <c r="D2" s="139"/>
      <c r="E2" s="139"/>
      <c r="F2" s="139"/>
      <c r="G2" s="139"/>
      <c r="H2" s="139"/>
    </row>
    <row r="3" spans="2:8" ht="18.75" x14ac:dyDescent="0.25">
      <c r="B3" s="17"/>
      <c r="C3" s="17"/>
      <c r="D3" s="17"/>
      <c r="E3" s="17"/>
      <c r="F3" s="18"/>
      <c r="G3" s="18"/>
      <c r="H3" s="18"/>
    </row>
    <row r="4" spans="2:8" ht="25.5" x14ac:dyDescent="0.25">
      <c r="B4" s="19" t="s">
        <v>8</v>
      </c>
      <c r="C4" s="20" t="s">
        <v>231</v>
      </c>
      <c r="D4" s="20" t="s">
        <v>246</v>
      </c>
      <c r="E4" s="20" t="s">
        <v>247</v>
      </c>
      <c r="F4" s="20" t="s">
        <v>248</v>
      </c>
      <c r="G4" s="19" t="s">
        <v>30</v>
      </c>
      <c r="H4" s="19" t="s">
        <v>61</v>
      </c>
    </row>
    <row r="5" spans="2:8" x14ac:dyDescent="0.25"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 t="s">
        <v>44</v>
      </c>
      <c r="H5" s="19" t="s">
        <v>45</v>
      </c>
    </row>
    <row r="6" spans="2:8" x14ac:dyDescent="0.25">
      <c r="B6" s="22" t="s">
        <v>56</v>
      </c>
      <c r="C6" s="86">
        <v>0</v>
      </c>
      <c r="D6" s="86">
        <v>0</v>
      </c>
      <c r="E6" s="89">
        <v>0</v>
      </c>
      <c r="F6" s="37">
        <v>0</v>
      </c>
      <c r="G6" s="37"/>
      <c r="H6" s="37"/>
    </row>
    <row r="7" spans="2:8" x14ac:dyDescent="0.25">
      <c r="B7" s="22" t="s">
        <v>20</v>
      </c>
      <c r="C7" s="86">
        <v>0</v>
      </c>
      <c r="D7" s="86">
        <v>0</v>
      </c>
      <c r="E7" s="86">
        <v>0</v>
      </c>
      <c r="F7" s="37">
        <v>0</v>
      </c>
      <c r="G7" s="37"/>
      <c r="H7" s="37"/>
    </row>
    <row r="8" spans="2:8" x14ac:dyDescent="0.25">
      <c r="B8" s="26" t="s">
        <v>21</v>
      </c>
      <c r="C8" s="86"/>
      <c r="D8" s="86"/>
      <c r="E8" s="86"/>
      <c r="F8" s="37"/>
      <c r="G8" s="37"/>
      <c r="H8" s="37"/>
    </row>
    <row r="9" spans="2:8" x14ac:dyDescent="0.25">
      <c r="B9" s="27" t="s">
        <v>22</v>
      </c>
      <c r="C9" s="86"/>
      <c r="D9" s="86"/>
      <c r="E9" s="86"/>
      <c r="F9" s="37"/>
      <c r="G9" s="37"/>
      <c r="H9" s="37"/>
    </row>
    <row r="10" spans="2:8" x14ac:dyDescent="0.25">
      <c r="B10" s="27" t="s">
        <v>23</v>
      </c>
      <c r="C10" s="86"/>
      <c r="D10" s="86"/>
      <c r="E10" s="86"/>
      <c r="F10" s="37"/>
      <c r="G10" s="37"/>
      <c r="H10" s="37"/>
    </row>
    <row r="11" spans="2:8" x14ac:dyDescent="0.25">
      <c r="B11" s="22" t="s">
        <v>24</v>
      </c>
      <c r="C11" s="86">
        <v>0</v>
      </c>
      <c r="D11" s="86">
        <v>0</v>
      </c>
      <c r="E11" s="89">
        <v>0</v>
      </c>
      <c r="F11" s="37">
        <v>0</v>
      </c>
      <c r="G11" s="37"/>
      <c r="H11" s="37"/>
    </row>
    <row r="12" spans="2:8" x14ac:dyDescent="0.25">
      <c r="B12" s="29" t="s">
        <v>25</v>
      </c>
      <c r="C12" s="86"/>
      <c r="D12" s="86"/>
      <c r="E12" s="89"/>
      <c r="F12" s="37"/>
      <c r="G12" s="37"/>
      <c r="H12" s="37"/>
    </row>
    <row r="13" spans="2:8" x14ac:dyDescent="0.25">
      <c r="B13" s="22" t="s">
        <v>26</v>
      </c>
      <c r="C13" s="86">
        <v>0</v>
      </c>
      <c r="D13" s="86">
        <v>0</v>
      </c>
      <c r="E13" s="89">
        <v>0</v>
      </c>
      <c r="F13" s="37">
        <v>0</v>
      </c>
      <c r="G13" s="37"/>
      <c r="H13" s="37"/>
    </row>
    <row r="14" spans="2:8" x14ac:dyDescent="0.25">
      <c r="B14" s="29" t="s">
        <v>27</v>
      </c>
      <c r="C14" s="86"/>
      <c r="D14" s="86"/>
      <c r="E14" s="89"/>
      <c r="F14" s="37"/>
      <c r="G14" s="37"/>
      <c r="H14" s="37"/>
    </row>
    <row r="15" spans="2:8" x14ac:dyDescent="0.25">
      <c r="B15" s="30" t="s">
        <v>17</v>
      </c>
      <c r="C15" s="86"/>
      <c r="D15" s="86"/>
      <c r="E15" s="89"/>
      <c r="F15" s="37"/>
      <c r="G15" s="37"/>
      <c r="H15" s="37"/>
    </row>
    <row r="16" spans="2:8" x14ac:dyDescent="0.25">
      <c r="B16" s="29"/>
      <c r="C16" s="86"/>
      <c r="D16" s="86"/>
      <c r="E16" s="89"/>
      <c r="F16" s="37"/>
      <c r="G16" s="37"/>
      <c r="H16" s="37"/>
    </row>
    <row r="17" spans="2:8" ht="15.75" customHeight="1" x14ac:dyDescent="0.25">
      <c r="B17" s="22" t="s">
        <v>57</v>
      </c>
      <c r="C17" s="86">
        <v>0</v>
      </c>
      <c r="D17" s="86">
        <v>0</v>
      </c>
      <c r="E17" s="89">
        <v>0</v>
      </c>
      <c r="F17" s="37">
        <v>0</v>
      </c>
      <c r="G17" s="37"/>
      <c r="H17" s="37"/>
    </row>
    <row r="18" spans="2:8" ht="15.75" customHeight="1" x14ac:dyDescent="0.25">
      <c r="B18" s="22" t="s">
        <v>20</v>
      </c>
      <c r="C18" s="86">
        <v>0</v>
      </c>
      <c r="D18" s="86">
        <v>0</v>
      </c>
      <c r="E18" s="86">
        <v>0</v>
      </c>
      <c r="F18" s="37">
        <v>0</v>
      </c>
      <c r="G18" s="37"/>
      <c r="H18" s="37"/>
    </row>
    <row r="19" spans="2:8" x14ac:dyDescent="0.25">
      <c r="B19" s="26" t="s">
        <v>21</v>
      </c>
      <c r="C19" s="86"/>
      <c r="D19" s="86"/>
      <c r="E19" s="86"/>
      <c r="F19" s="37"/>
      <c r="G19" s="37"/>
      <c r="H19" s="37"/>
    </row>
    <row r="20" spans="2:8" x14ac:dyDescent="0.25">
      <c r="B20" s="27" t="s">
        <v>22</v>
      </c>
      <c r="C20" s="86"/>
      <c r="D20" s="86"/>
      <c r="E20" s="86"/>
      <c r="F20" s="37"/>
      <c r="G20" s="37"/>
      <c r="H20" s="37"/>
    </row>
    <row r="21" spans="2:8" x14ac:dyDescent="0.25">
      <c r="B21" s="27" t="s">
        <v>23</v>
      </c>
      <c r="C21" s="86"/>
      <c r="D21" s="86"/>
      <c r="E21" s="86"/>
      <c r="F21" s="37"/>
      <c r="G21" s="37"/>
      <c r="H21" s="37"/>
    </row>
    <row r="22" spans="2:8" x14ac:dyDescent="0.25">
      <c r="B22" s="22" t="s">
        <v>24</v>
      </c>
      <c r="C22" s="86">
        <v>0</v>
      </c>
      <c r="D22" s="86">
        <v>0</v>
      </c>
      <c r="E22" s="89">
        <v>0</v>
      </c>
      <c r="F22" s="37">
        <v>0</v>
      </c>
      <c r="G22" s="37"/>
      <c r="H22" s="37"/>
    </row>
    <row r="23" spans="2:8" x14ac:dyDescent="0.25">
      <c r="B23" s="29" t="s">
        <v>25</v>
      </c>
      <c r="C23" s="86"/>
      <c r="D23" s="86"/>
      <c r="E23" s="89"/>
      <c r="F23" s="37"/>
      <c r="G23" s="37"/>
      <c r="H23" s="37"/>
    </row>
    <row r="24" spans="2:8" x14ac:dyDescent="0.25">
      <c r="B24" s="22" t="s">
        <v>26</v>
      </c>
      <c r="C24" s="86"/>
      <c r="D24" s="86"/>
      <c r="E24" s="89"/>
      <c r="F24" s="37"/>
      <c r="G24" s="37"/>
      <c r="H24" s="37"/>
    </row>
    <row r="25" spans="2:8" x14ac:dyDescent="0.25">
      <c r="B25" s="29" t="s">
        <v>27</v>
      </c>
      <c r="C25" s="86"/>
      <c r="D25" s="86"/>
      <c r="E25" s="89"/>
      <c r="F25" s="37"/>
      <c r="G25" s="37"/>
      <c r="H25" s="37"/>
    </row>
    <row r="27" spans="2:8" x14ac:dyDescent="0.25">
      <c r="B27" s="10"/>
      <c r="C27" s="10"/>
      <c r="D27" s="10"/>
      <c r="E27" s="10"/>
      <c r="F27" s="10"/>
      <c r="G27" s="10"/>
      <c r="H27" s="10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5A09-9CB3-461B-B31C-BE46A059C9DC}">
  <sheetPr>
    <pageSetUpPr fitToPage="1"/>
  </sheetPr>
  <dimension ref="A1:J41"/>
  <sheetViews>
    <sheetView workbookViewId="0">
      <selection activeCell="G45" sqref="G45"/>
    </sheetView>
  </sheetViews>
  <sheetFormatPr defaultRowHeight="15" x14ac:dyDescent="0.25"/>
  <cols>
    <col min="1" max="1" width="13.7109375" customWidth="1"/>
    <col min="2" max="2" width="15.140625" customWidth="1"/>
    <col min="3" max="3" width="12.28515625" customWidth="1"/>
    <col min="4" max="4" width="4" customWidth="1"/>
    <col min="5" max="5" width="29.140625" customWidth="1"/>
    <col min="6" max="6" width="19.28515625" customWidth="1"/>
    <col min="7" max="7" width="18.28515625" customWidth="1"/>
    <col min="8" max="8" width="24.7109375" customWidth="1"/>
    <col min="9" max="9" width="18.140625" customWidth="1"/>
  </cols>
  <sheetData>
    <row r="1" spans="1:9" ht="18" x14ac:dyDescent="0.25">
      <c r="B1" s="2"/>
      <c r="C1" s="2"/>
      <c r="D1" s="2"/>
      <c r="E1" s="2"/>
      <c r="F1" s="2"/>
      <c r="G1" s="2"/>
      <c r="H1" s="2"/>
      <c r="I1" s="3"/>
    </row>
    <row r="2" spans="1:9" ht="15.75" x14ac:dyDescent="0.25">
      <c r="B2" s="139" t="s">
        <v>11</v>
      </c>
      <c r="C2" s="139"/>
      <c r="D2" s="139"/>
      <c r="E2" s="139"/>
      <c r="F2" s="139"/>
      <c r="G2" s="139"/>
      <c r="H2" s="139"/>
      <c r="I2" s="139"/>
    </row>
    <row r="3" spans="1:9" ht="18" x14ac:dyDescent="0.25">
      <c r="B3" s="13"/>
      <c r="C3" s="13"/>
      <c r="D3" s="13"/>
      <c r="E3" s="13"/>
      <c r="F3" s="13"/>
      <c r="G3" s="13"/>
      <c r="H3" s="13"/>
      <c r="I3" s="14"/>
    </row>
    <row r="4" spans="1:9" ht="15.75" x14ac:dyDescent="0.25">
      <c r="B4" s="168" t="s">
        <v>66</v>
      </c>
      <c r="C4" s="168"/>
      <c r="D4" s="168"/>
      <c r="E4" s="168"/>
      <c r="F4" s="168"/>
      <c r="G4" s="168"/>
      <c r="H4" s="168"/>
      <c r="I4" s="168"/>
    </row>
    <row r="5" spans="1:9" ht="18.75" x14ac:dyDescent="0.25">
      <c r="B5" s="17"/>
      <c r="C5" s="17"/>
      <c r="D5" s="17"/>
      <c r="E5" s="17"/>
      <c r="F5" s="17"/>
      <c r="G5" s="17"/>
      <c r="H5" s="17"/>
      <c r="I5" s="18"/>
    </row>
    <row r="6" spans="1:9" ht="42.75" customHeight="1" x14ac:dyDescent="0.25">
      <c r="B6" s="161" t="s">
        <v>8</v>
      </c>
      <c r="C6" s="162"/>
      <c r="D6" s="162"/>
      <c r="E6" s="163"/>
      <c r="F6" s="95" t="s">
        <v>246</v>
      </c>
      <c r="G6" s="95" t="s">
        <v>247</v>
      </c>
      <c r="H6" s="95" t="s">
        <v>248</v>
      </c>
      <c r="I6" s="19" t="s">
        <v>61</v>
      </c>
    </row>
    <row r="7" spans="1:9" x14ac:dyDescent="0.25">
      <c r="A7" s="9"/>
      <c r="B7" s="158">
        <v>1</v>
      </c>
      <c r="C7" s="159"/>
      <c r="D7" s="159"/>
      <c r="E7" s="160"/>
      <c r="F7" s="21">
        <v>2</v>
      </c>
      <c r="G7" s="21">
        <v>3</v>
      </c>
      <c r="H7" s="21">
        <v>4</v>
      </c>
      <c r="I7" s="21" t="s">
        <v>55</v>
      </c>
    </row>
    <row r="8" spans="1:9" ht="22.5" customHeight="1" x14ac:dyDescent="0.25">
      <c r="B8" s="165">
        <v>2109</v>
      </c>
      <c r="C8" s="166"/>
      <c r="D8" s="167"/>
      <c r="E8" s="90" t="s">
        <v>202</v>
      </c>
      <c r="F8" s="94">
        <v>18289600</v>
      </c>
      <c r="G8" s="25">
        <v>18319600</v>
      </c>
      <c r="H8" s="25">
        <v>13070059.77</v>
      </c>
      <c r="I8" s="25">
        <f>H8/G8*100</f>
        <v>71.344678759361557</v>
      </c>
    </row>
    <row r="9" spans="1:9" ht="19.5" customHeight="1" x14ac:dyDescent="0.25">
      <c r="B9" s="169" t="s">
        <v>203</v>
      </c>
      <c r="C9" s="170"/>
      <c r="D9" s="171"/>
      <c r="E9" s="92" t="s">
        <v>204</v>
      </c>
      <c r="F9" s="94">
        <v>560800</v>
      </c>
      <c r="G9" s="25">
        <v>590800</v>
      </c>
      <c r="H9" s="25">
        <v>445031.99</v>
      </c>
      <c r="I9" s="25">
        <f t="shared" ref="I9:I35" si="0">H9/G9*100</f>
        <v>75.327012525389307</v>
      </c>
    </row>
    <row r="10" spans="1:9" ht="17.25" customHeight="1" x14ac:dyDescent="0.25">
      <c r="B10" s="169" t="s">
        <v>205</v>
      </c>
      <c r="C10" s="170"/>
      <c r="D10" s="171"/>
      <c r="E10" s="92" t="s">
        <v>204</v>
      </c>
      <c r="F10" s="94">
        <v>360800</v>
      </c>
      <c r="G10" s="25">
        <v>390800</v>
      </c>
      <c r="H10" s="25">
        <v>247344.24</v>
      </c>
      <c r="I10" s="25">
        <f t="shared" si="0"/>
        <v>63.291770726714425</v>
      </c>
    </row>
    <row r="11" spans="1:9" ht="16.5" customHeight="1" x14ac:dyDescent="0.25">
      <c r="B11" s="165" t="s">
        <v>206</v>
      </c>
      <c r="C11" s="166"/>
      <c r="D11" s="167"/>
      <c r="E11" s="90" t="s">
        <v>207</v>
      </c>
      <c r="F11" s="94">
        <v>90000</v>
      </c>
      <c r="G11" s="25">
        <v>190000</v>
      </c>
      <c r="H11" s="25">
        <v>78676.210000000006</v>
      </c>
      <c r="I11" s="25">
        <f t="shared" si="0"/>
        <v>41.408531578947375</v>
      </c>
    </row>
    <row r="12" spans="1:9" ht="32.25" customHeight="1" x14ac:dyDescent="0.25">
      <c r="B12" s="165" t="s">
        <v>208</v>
      </c>
      <c r="C12" s="166"/>
      <c r="D12" s="167"/>
      <c r="E12" s="90" t="s">
        <v>209</v>
      </c>
      <c r="F12" s="94">
        <v>0</v>
      </c>
      <c r="G12" s="25">
        <v>0</v>
      </c>
      <c r="H12" s="25">
        <v>0</v>
      </c>
      <c r="I12" s="25">
        <v>0</v>
      </c>
    </row>
    <row r="13" spans="1:9" ht="18.75" customHeight="1" x14ac:dyDescent="0.25">
      <c r="B13" s="165" t="s">
        <v>210</v>
      </c>
      <c r="C13" s="166"/>
      <c r="D13" s="167"/>
      <c r="E13" s="93" t="s">
        <v>211</v>
      </c>
      <c r="F13" s="94">
        <v>270800</v>
      </c>
      <c r="G13" s="25">
        <v>200800</v>
      </c>
      <c r="H13" s="25">
        <v>168668.03</v>
      </c>
      <c r="I13" s="25">
        <f t="shared" si="0"/>
        <v>83.998022908366536</v>
      </c>
    </row>
    <row r="14" spans="1:9" ht="30.75" customHeight="1" x14ac:dyDescent="0.25">
      <c r="B14" s="165" t="s">
        <v>212</v>
      </c>
      <c r="C14" s="166"/>
      <c r="D14" s="167"/>
      <c r="E14" s="93" t="s">
        <v>213</v>
      </c>
      <c r="F14" s="94">
        <v>80300</v>
      </c>
      <c r="G14" s="25">
        <v>80300</v>
      </c>
      <c r="H14" s="25">
        <v>63544.480000000003</v>
      </c>
      <c r="I14" s="25">
        <f t="shared" si="0"/>
        <v>79.133848069738491</v>
      </c>
    </row>
    <row r="15" spans="1:9" ht="31.5" customHeight="1" x14ac:dyDescent="0.25">
      <c r="B15" s="165" t="s">
        <v>214</v>
      </c>
      <c r="C15" s="166"/>
      <c r="D15" s="167"/>
      <c r="E15" s="93" t="s">
        <v>215</v>
      </c>
      <c r="F15" s="94">
        <v>110500</v>
      </c>
      <c r="G15" s="25">
        <v>110500</v>
      </c>
      <c r="H15" s="25">
        <v>105123.55</v>
      </c>
      <c r="I15" s="25">
        <f t="shared" si="0"/>
        <v>95.134434389140281</v>
      </c>
    </row>
    <row r="16" spans="1:9" ht="31.5" customHeight="1" x14ac:dyDescent="0.25">
      <c r="B16" s="103" t="s">
        <v>253</v>
      </c>
      <c r="C16" s="104"/>
      <c r="D16" s="105"/>
      <c r="E16" s="106" t="s">
        <v>254</v>
      </c>
      <c r="F16" s="94">
        <v>80000</v>
      </c>
      <c r="G16" s="25">
        <v>10000</v>
      </c>
      <c r="H16" s="25">
        <v>0</v>
      </c>
      <c r="I16" s="25">
        <f t="shared" si="0"/>
        <v>0</v>
      </c>
    </row>
    <row r="17" spans="2:9" ht="30" customHeight="1" x14ac:dyDescent="0.25">
      <c r="B17" s="169" t="s">
        <v>216</v>
      </c>
      <c r="C17" s="170"/>
      <c r="D17" s="171"/>
      <c r="E17" s="91" t="s">
        <v>217</v>
      </c>
      <c r="F17" s="94">
        <v>200000</v>
      </c>
      <c r="G17" s="25">
        <v>200000</v>
      </c>
      <c r="H17" s="25">
        <v>197687.75</v>
      </c>
      <c r="I17" s="25">
        <f t="shared" si="0"/>
        <v>98.843874999999997</v>
      </c>
    </row>
    <row r="18" spans="2:9" ht="17.25" customHeight="1" x14ac:dyDescent="0.25">
      <c r="B18" s="165" t="s">
        <v>206</v>
      </c>
      <c r="C18" s="166"/>
      <c r="D18" s="167"/>
      <c r="E18" s="90" t="s">
        <v>207</v>
      </c>
      <c r="F18" s="94">
        <v>200000</v>
      </c>
      <c r="G18" s="25">
        <v>200000</v>
      </c>
      <c r="H18" s="25">
        <v>197687.75</v>
      </c>
      <c r="I18" s="25">
        <f t="shared" si="0"/>
        <v>98.843874999999997</v>
      </c>
    </row>
    <row r="19" spans="2:9" ht="28.5" customHeight="1" x14ac:dyDescent="0.25">
      <c r="B19" s="165" t="s">
        <v>208</v>
      </c>
      <c r="C19" s="166"/>
      <c r="D19" s="167"/>
      <c r="E19" s="93" t="s">
        <v>209</v>
      </c>
      <c r="F19" s="94">
        <v>200000</v>
      </c>
      <c r="G19" s="25">
        <v>200000</v>
      </c>
      <c r="H19" s="25">
        <v>197687.75</v>
      </c>
      <c r="I19" s="25">
        <f t="shared" si="0"/>
        <v>98.843874999999997</v>
      </c>
    </row>
    <row r="20" spans="2:9" ht="18.75" customHeight="1" x14ac:dyDescent="0.25">
      <c r="B20" s="172" t="s">
        <v>218</v>
      </c>
      <c r="C20" s="166"/>
      <c r="D20" s="167"/>
      <c r="E20" s="92" t="s">
        <v>219</v>
      </c>
      <c r="F20" s="94">
        <v>725300</v>
      </c>
      <c r="G20" s="25">
        <v>725300</v>
      </c>
      <c r="H20" s="25">
        <v>624598.73</v>
      </c>
      <c r="I20" s="25">
        <f t="shared" si="0"/>
        <v>86.115914793878389</v>
      </c>
    </row>
    <row r="21" spans="2:9" ht="17.25" customHeight="1" x14ac:dyDescent="0.25">
      <c r="B21" s="172" t="s">
        <v>220</v>
      </c>
      <c r="C21" s="166"/>
      <c r="D21" s="167"/>
      <c r="E21" s="92" t="s">
        <v>219</v>
      </c>
      <c r="F21" s="94">
        <v>725300</v>
      </c>
      <c r="G21" s="25">
        <v>725300</v>
      </c>
      <c r="H21" s="25">
        <v>624598.73</v>
      </c>
      <c r="I21" s="25">
        <f t="shared" si="0"/>
        <v>86.115914793878389</v>
      </c>
    </row>
    <row r="22" spans="2:9" ht="21" customHeight="1" x14ac:dyDescent="0.25">
      <c r="B22" s="173" t="s">
        <v>206</v>
      </c>
      <c r="C22" s="166"/>
      <c r="D22" s="167"/>
      <c r="E22" s="93" t="s">
        <v>207</v>
      </c>
      <c r="F22" s="94">
        <v>725300</v>
      </c>
      <c r="G22" s="25">
        <v>725300</v>
      </c>
      <c r="H22" s="25">
        <v>624598.73</v>
      </c>
      <c r="I22" s="25">
        <f t="shared" si="0"/>
        <v>86.115914793878389</v>
      </c>
    </row>
    <row r="23" spans="2:9" ht="24.75" customHeight="1" x14ac:dyDescent="0.25">
      <c r="B23" s="173" t="s">
        <v>221</v>
      </c>
      <c r="C23" s="166"/>
      <c r="D23" s="167"/>
      <c r="E23" s="93" t="s">
        <v>222</v>
      </c>
      <c r="F23" s="94">
        <v>725300</v>
      </c>
      <c r="G23" s="25">
        <v>725300</v>
      </c>
      <c r="H23" s="25">
        <v>624598.73</v>
      </c>
      <c r="I23" s="25">
        <f t="shared" si="0"/>
        <v>86.115914793878389</v>
      </c>
    </row>
    <row r="24" spans="2:9" ht="21.75" customHeight="1" x14ac:dyDescent="0.25">
      <c r="B24" s="172" t="s">
        <v>223</v>
      </c>
      <c r="C24" s="166"/>
      <c r="D24" s="167"/>
      <c r="E24" s="92" t="s">
        <v>224</v>
      </c>
      <c r="F24" s="94">
        <v>10100000</v>
      </c>
      <c r="G24" s="25">
        <v>10100000</v>
      </c>
      <c r="H24" s="25">
        <v>10361746.84</v>
      </c>
      <c r="I24" s="25">
        <f t="shared" si="0"/>
        <v>102.59155287128712</v>
      </c>
    </row>
    <row r="25" spans="2:9" ht="21" customHeight="1" x14ac:dyDescent="0.25">
      <c r="B25" s="172" t="s">
        <v>225</v>
      </c>
      <c r="C25" s="166"/>
      <c r="D25" s="167"/>
      <c r="E25" s="92" t="s">
        <v>226</v>
      </c>
      <c r="F25" s="94">
        <v>10100000</v>
      </c>
      <c r="G25" s="25">
        <v>10100000</v>
      </c>
      <c r="H25" s="25">
        <v>10361746.84</v>
      </c>
      <c r="I25" s="25">
        <f t="shared" si="0"/>
        <v>102.59155287128712</v>
      </c>
    </row>
    <row r="26" spans="2:9" ht="19.5" customHeight="1" x14ac:dyDescent="0.25">
      <c r="B26" s="173" t="s">
        <v>206</v>
      </c>
      <c r="C26" s="166"/>
      <c r="D26" s="167"/>
      <c r="E26" s="93" t="s">
        <v>207</v>
      </c>
      <c r="F26" s="94">
        <v>10100000</v>
      </c>
      <c r="G26" s="25">
        <v>10100000</v>
      </c>
      <c r="H26" s="25">
        <v>10361746.84</v>
      </c>
      <c r="I26" s="25">
        <f t="shared" si="0"/>
        <v>102.59155287128712</v>
      </c>
    </row>
    <row r="27" spans="2:9" ht="26.25" customHeight="1" x14ac:dyDescent="0.25">
      <c r="B27" s="173" t="s">
        <v>221</v>
      </c>
      <c r="C27" s="166"/>
      <c r="D27" s="167"/>
      <c r="E27" s="93" t="s">
        <v>222</v>
      </c>
      <c r="F27" s="94">
        <v>10100000</v>
      </c>
      <c r="G27" s="25">
        <v>10100000</v>
      </c>
      <c r="H27" s="25">
        <v>10361746.84</v>
      </c>
      <c r="I27" s="25">
        <f t="shared" si="0"/>
        <v>102.59155287128712</v>
      </c>
    </row>
    <row r="28" spans="2:9" x14ac:dyDescent="0.25">
      <c r="B28" s="172" t="s">
        <v>227</v>
      </c>
      <c r="C28" s="166"/>
      <c r="D28" s="167"/>
      <c r="E28" s="92" t="s">
        <v>228</v>
      </c>
      <c r="F28" s="94">
        <v>6900000</v>
      </c>
      <c r="G28" s="25">
        <v>6900000</v>
      </c>
      <c r="H28" s="25">
        <v>1638682.21</v>
      </c>
      <c r="I28" s="25">
        <f t="shared" si="0"/>
        <v>23.749017536231882</v>
      </c>
    </row>
    <row r="29" spans="2:9" ht="25.9" customHeight="1" x14ac:dyDescent="0.25">
      <c r="B29" s="172" t="s">
        <v>255</v>
      </c>
      <c r="C29" s="166"/>
      <c r="D29" s="167"/>
      <c r="E29" s="92" t="s">
        <v>256</v>
      </c>
      <c r="F29" s="94">
        <v>6900000</v>
      </c>
      <c r="G29" s="25">
        <v>6900000</v>
      </c>
      <c r="H29" s="25">
        <v>1638682.21</v>
      </c>
      <c r="I29" s="25">
        <f t="shared" si="0"/>
        <v>23.749017536231882</v>
      </c>
    </row>
    <row r="30" spans="2:9" ht="18.75" customHeight="1" x14ac:dyDescent="0.25">
      <c r="B30" s="173" t="s">
        <v>206</v>
      </c>
      <c r="C30" s="166"/>
      <c r="D30" s="167"/>
      <c r="E30" s="93" t="s">
        <v>207</v>
      </c>
      <c r="F30" s="94">
        <v>6900000</v>
      </c>
      <c r="G30" s="25">
        <v>6900000</v>
      </c>
      <c r="H30" s="25">
        <v>1638682.21</v>
      </c>
      <c r="I30" s="25">
        <f t="shared" si="0"/>
        <v>23.749017536231882</v>
      </c>
    </row>
    <row r="31" spans="2:9" ht="22.5" customHeight="1" x14ac:dyDescent="0.25">
      <c r="B31" s="173" t="s">
        <v>221</v>
      </c>
      <c r="C31" s="166"/>
      <c r="D31" s="167"/>
      <c r="E31" s="93" t="s">
        <v>222</v>
      </c>
      <c r="F31" s="94">
        <v>6900000</v>
      </c>
      <c r="G31" s="25">
        <v>6900000</v>
      </c>
      <c r="H31" s="25">
        <v>1638682.21</v>
      </c>
      <c r="I31" s="25">
        <f t="shared" si="0"/>
        <v>23.749017536231882</v>
      </c>
    </row>
    <row r="32" spans="2:9" x14ac:dyDescent="0.25">
      <c r="B32" s="172" t="s">
        <v>229</v>
      </c>
      <c r="C32" s="166"/>
      <c r="D32" s="167"/>
      <c r="E32" s="92" t="s">
        <v>88</v>
      </c>
      <c r="F32" s="94">
        <v>3500</v>
      </c>
      <c r="G32" s="25">
        <v>3500</v>
      </c>
      <c r="H32" s="25">
        <v>0</v>
      </c>
      <c r="I32" s="25">
        <f t="shared" si="0"/>
        <v>0</v>
      </c>
    </row>
    <row r="33" spans="2:10" x14ac:dyDescent="0.25">
      <c r="B33" s="172" t="s">
        <v>230</v>
      </c>
      <c r="C33" s="166"/>
      <c r="D33" s="167"/>
      <c r="E33" s="92" t="s">
        <v>88</v>
      </c>
      <c r="F33" s="94">
        <v>3500</v>
      </c>
      <c r="G33" s="25">
        <v>3500</v>
      </c>
      <c r="H33" s="25">
        <v>0</v>
      </c>
      <c r="I33" s="25">
        <f t="shared" si="0"/>
        <v>0</v>
      </c>
    </row>
    <row r="34" spans="2:10" ht="21" customHeight="1" x14ac:dyDescent="0.25">
      <c r="B34" s="173" t="s">
        <v>206</v>
      </c>
      <c r="C34" s="166"/>
      <c r="D34" s="167"/>
      <c r="E34" s="93" t="s">
        <v>207</v>
      </c>
      <c r="F34" s="94">
        <v>3500</v>
      </c>
      <c r="G34" s="25">
        <v>3500</v>
      </c>
      <c r="H34" s="25">
        <v>0</v>
      </c>
      <c r="I34" s="25">
        <f t="shared" si="0"/>
        <v>0</v>
      </c>
    </row>
    <row r="35" spans="2:10" ht="27" customHeight="1" x14ac:dyDescent="0.25">
      <c r="B35" s="173" t="s">
        <v>221</v>
      </c>
      <c r="C35" s="166"/>
      <c r="D35" s="167"/>
      <c r="E35" s="93" t="s">
        <v>222</v>
      </c>
      <c r="F35" s="94">
        <v>3500</v>
      </c>
      <c r="G35" s="25">
        <v>3500</v>
      </c>
      <c r="H35" s="25">
        <v>0</v>
      </c>
      <c r="I35" s="25">
        <f t="shared" si="0"/>
        <v>0</v>
      </c>
    </row>
    <row r="40" spans="2:10" x14ac:dyDescent="0.25">
      <c r="H40" s="129" t="s">
        <v>275</v>
      </c>
      <c r="I40" s="129"/>
    </row>
    <row r="41" spans="2:10" x14ac:dyDescent="0.25">
      <c r="H41" s="129" t="s">
        <v>276</v>
      </c>
      <c r="I41" s="129"/>
      <c r="J41" s="129"/>
    </row>
  </sheetData>
  <mergeCells count="31">
    <mergeCell ref="B32:D32"/>
    <mergeCell ref="B33:D33"/>
    <mergeCell ref="B34:D34"/>
    <mergeCell ref="B35:D35"/>
    <mergeCell ref="B29:D29"/>
    <mergeCell ref="B30:D30"/>
    <mergeCell ref="B31:D31"/>
    <mergeCell ref="B28:D28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15:D15"/>
    <mergeCell ref="B2:I2"/>
    <mergeCell ref="B4:I4"/>
    <mergeCell ref="B6:E6"/>
    <mergeCell ref="B7:E7"/>
    <mergeCell ref="B8:D8"/>
    <mergeCell ref="B9:D9"/>
    <mergeCell ref="B10:D10"/>
    <mergeCell ref="B11:D11"/>
    <mergeCell ref="B12:D12"/>
    <mergeCell ref="B13:D13"/>
    <mergeCell ref="B14:D14"/>
  </mergeCell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Vlatka Blaževac</cp:lastModifiedBy>
  <cp:lastPrinted>2026-04-07T08:03:16Z</cp:lastPrinted>
  <dcterms:created xsi:type="dcterms:W3CDTF">2022-08-12T12:51:27Z</dcterms:created>
  <dcterms:modified xsi:type="dcterms:W3CDTF">2026-04-07T08:03:18Z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